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eague\AppData\Local\Microsoft\Windows\INetCache\Content.Outlook\XFMN5NA3\"/>
    </mc:Choice>
  </mc:AlternateContent>
  <bookViews>
    <workbookView xWindow="0" yWindow="0" windowWidth="3840" windowHeight="0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MISC!$A$25:$G$28</definedName>
    <definedName name="_xlnm.Print_Area" localSheetId="3">Commercial!$A$1:$I$52</definedName>
  </definedNames>
  <calcPr calcId="162913"/>
</workbook>
</file>

<file path=xl/calcChain.xml><?xml version="1.0" encoding="utf-8"?>
<calcChain xmlns="http://schemas.openxmlformats.org/spreadsheetml/2006/main">
  <c r="G16" i="6" l="1"/>
  <c r="H16" i="6"/>
  <c r="I16" i="6"/>
  <c r="G32" i="6"/>
  <c r="H32" i="6"/>
  <c r="I32" i="6"/>
  <c r="J5" i="3" l="1"/>
  <c r="H5" i="3"/>
  <c r="I5" i="3"/>
  <c r="XFD21" i="5"/>
  <c r="XFD20" i="5"/>
  <c r="XFD19" i="5"/>
  <c r="XFD18" i="5" l="1"/>
  <c r="XFD16" i="5"/>
  <c r="D28" i="6" l="1"/>
  <c r="D30" i="6"/>
  <c r="D29" i="6"/>
  <c r="D26" i="6"/>
  <c r="D25" i="6"/>
  <c r="D24" i="6"/>
  <c r="D20" i="6"/>
  <c r="B31" i="6"/>
  <c r="B30" i="6"/>
  <c r="B29" i="6"/>
  <c r="B28" i="6"/>
  <c r="B27" i="6"/>
  <c r="B26" i="6"/>
  <c r="B25" i="6"/>
  <c r="B24" i="6"/>
  <c r="B20" i="6"/>
  <c r="XFD17" i="5" l="1"/>
  <c r="D21" i="6" l="1"/>
  <c r="B21" i="6"/>
  <c r="XFD11" i="5" l="1"/>
  <c r="XFD15" i="5"/>
  <c r="XFD3" i="2" l="1"/>
  <c r="XFD4" i="2"/>
  <c r="D23" i="6" l="1"/>
  <c r="D22" i="6"/>
  <c r="B23" i="6"/>
  <c r="B22" i="6"/>
  <c r="F52" i="2" l="1"/>
  <c r="G52" i="2"/>
  <c r="H52" i="2"/>
  <c r="I52" i="2"/>
  <c r="XFD14" i="5" l="1"/>
  <c r="XFD24" i="5"/>
  <c r="XFD22" i="5"/>
  <c r="XFD10" i="5" l="1"/>
  <c r="XFD23" i="5"/>
  <c r="XFD12" i="5"/>
  <c r="C32" i="6" l="1"/>
  <c r="L302" i="1" l="1"/>
  <c r="K302" i="1"/>
  <c r="J302" i="1"/>
  <c r="I302" i="1"/>
  <c r="L77" i="1" l="1"/>
  <c r="K77" i="1"/>
  <c r="J77" i="1"/>
  <c r="D16" i="6" l="1"/>
  <c r="F56" i="5"/>
  <c r="C16" i="6" l="1"/>
  <c r="B32" i="6" l="1"/>
  <c r="F7" i="5" l="1"/>
  <c r="H7" i="5" l="1"/>
  <c r="I77" i="1" l="1"/>
  <c r="L93" i="1" l="1"/>
  <c r="K93" i="1"/>
  <c r="J93" i="1"/>
  <c r="I93" i="1"/>
  <c r="I88" i="1" l="1"/>
  <c r="J88" i="1"/>
  <c r="K88" i="1"/>
  <c r="L88" i="1"/>
  <c r="L82" i="1" l="1"/>
  <c r="K82" i="1" l="1"/>
  <c r="J82" i="1"/>
  <c r="I82" i="1"/>
  <c r="L98" i="1" l="1"/>
  <c r="K98" i="1"/>
  <c r="J98" i="1"/>
  <c r="I98" i="1"/>
  <c r="J83" i="1" l="1"/>
  <c r="I83" i="1" l="1"/>
  <c r="K83" i="1"/>
  <c r="F25" i="5" l="1"/>
  <c r="F20" i="2" l="1"/>
  <c r="G20" i="2"/>
  <c r="H20" i="2"/>
  <c r="I20" i="2"/>
  <c r="F130" i="5" l="1"/>
  <c r="XEV813" i="5" l="1"/>
  <c r="XFD797" i="5"/>
  <c r="XFD842" i="5"/>
  <c r="XFD828" i="5"/>
  <c r="XFD829" i="5" l="1"/>
  <c r="XFD796" i="5"/>
  <c r="XEV817" i="5"/>
  <c r="XEV818" i="5"/>
  <c r="XFD841" i="5"/>
  <c r="XEV847" i="5"/>
  <c r="D32" i="6" l="1"/>
  <c r="L83" i="1" l="1"/>
  <c r="B16" i="6"/>
</calcChain>
</file>

<file path=xl/sharedStrings.xml><?xml version="1.0" encoding="utf-8"?>
<sst xmlns="http://schemas.openxmlformats.org/spreadsheetml/2006/main" count="1972" uniqueCount="1257">
  <si>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</si>
  <si>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</si>
  <si>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</si>
  <si>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</si>
  <si>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</si>
  <si>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</si>
  <si>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</si>
  <si>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</si>
  <si>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</si>
  <si>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</si>
  <si>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</si>
  <si>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</si>
  <si>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</si>
  <si>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</si>
  <si>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</si>
  <si>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</si>
  <si>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</si>
  <si>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</si>
  <si>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</si>
  <si>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</si>
  <si>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</si>
  <si>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</si>
  <si>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</si>
  <si>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</si>
  <si>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</si>
  <si>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</si>
  <si>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</si>
  <si>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</si>
  <si>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</si>
  <si>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</si>
  <si>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</si>
  <si>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</si>
  <si>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</si>
  <si>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</si>
  <si>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</si>
  <si>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</si>
  <si>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</si>
  <si>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</si>
  <si>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</si>
  <si>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</si>
  <si>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</si>
  <si>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</si>
  <si>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</si>
  <si>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</si>
  <si>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</si>
  <si>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</si>
  <si>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</si>
  <si>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</si>
  <si>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</si>
  <si>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</si>
  <si>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</si>
  <si>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</si>
  <si>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</si>
  <si>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</si>
  <si>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JULY 2020</t>
  </si>
  <si>
    <t>JANUARY - JULY 2020</t>
  </si>
  <si>
    <t>JANUARY - JULY 2021</t>
  </si>
  <si>
    <t>JULY 2021</t>
  </si>
  <si>
    <t>21-2820</t>
  </si>
  <si>
    <t>1706 Bluebonnet St</t>
  </si>
  <si>
    <t>Morille</t>
  </si>
  <si>
    <t>Southern Solar</t>
  </si>
  <si>
    <t>Solar panels</t>
  </si>
  <si>
    <t>21-2477</t>
  </si>
  <si>
    <t>3121 Palmetto Trl</t>
  </si>
  <si>
    <t>Traditions</t>
  </si>
  <si>
    <t>Generator Super Center</t>
  </si>
  <si>
    <t>Generator</t>
  </si>
  <si>
    <t>21-2921</t>
  </si>
  <si>
    <t>3733 Mariposa Ct</t>
  </si>
  <si>
    <t>Fox Meadows</t>
  </si>
  <si>
    <t>Marc Jones Construction</t>
  </si>
  <si>
    <t>21-2966</t>
  </si>
  <si>
    <t>809 S Haswell Dr</t>
  </si>
  <si>
    <t>Phillips</t>
  </si>
  <si>
    <t>Power Home Solar LLC</t>
  </si>
  <si>
    <t>Ernest Duran</t>
  </si>
  <si>
    <t>21-2900</t>
  </si>
  <si>
    <t>210 N Main St</t>
  </si>
  <si>
    <t>Bryan Original Townsite</t>
  </si>
  <si>
    <t>Merit Roofing Systems Inc</t>
  </si>
  <si>
    <t>Re-roof</t>
  </si>
  <si>
    <t>Leah Mae Montgomery</t>
  </si>
  <si>
    <t>21-2935</t>
  </si>
  <si>
    <t>1 W Bronze Ln #A</t>
  </si>
  <si>
    <t>Stellar Commercial Roofing</t>
  </si>
  <si>
    <t>Cody Rentschler</t>
  </si>
  <si>
    <t>21-2934</t>
  </si>
  <si>
    <t>794 N Harvey Mitchell Pkwy</t>
  </si>
  <si>
    <t>Zeno Phillips</t>
  </si>
  <si>
    <t>2700 Maloney Ave</t>
  </si>
  <si>
    <t>Mitchell-Lawrence-Cavitt</t>
  </si>
  <si>
    <t>Salinas Tractor Works</t>
  </si>
  <si>
    <t>21-0736</t>
  </si>
  <si>
    <t>2061 Brisbane Way</t>
  </si>
  <si>
    <t>Prince Irrigation</t>
  </si>
  <si>
    <t>21-0615</t>
  </si>
  <si>
    <t>4716 Coyotillo Way</t>
  </si>
  <si>
    <t>Texsun Design &amp; Irrigation</t>
  </si>
  <si>
    <t>21-0502</t>
  </si>
  <si>
    <t>5745 Cerrillos Dr</t>
  </si>
  <si>
    <t>20-4872</t>
  </si>
  <si>
    <t>2026 Brisbane Way</t>
  </si>
  <si>
    <t>21-2998</t>
  </si>
  <si>
    <t>1603 Brook Hollow Dr</t>
  </si>
  <si>
    <t>Sam Villarreal Irrigation</t>
  </si>
  <si>
    <t>21-0675</t>
  </si>
  <si>
    <t>1432 Kingsgate Dr</t>
  </si>
  <si>
    <t>2949 Archer Dr</t>
  </si>
  <si>
    <t>Austins Colony</t>
  </si>
  <si>
    <t>20-4871</t>
  </si>
  <si>
    <t>20-4446</t>
  </si>
  <si>
    <t>2936 Brisbane Way</t>
  </si>
  <si>
    <t>21-0212</t>
  </si>
  <si>
    <t>2025 Brisbane Way</t>
  </si>
  <si>
    <t>20-4306</t>
  </si>
  <si>
    <t>1952 Cartwright St</t>
  </si>
  <si>
    <t>Geoscapes of Texas Inc</t>
  </si>
  <si>
    <t>21-0677</t>
  </si>
  <si>
    <t>1434 Kingsgate Dr</t>
  </si>
  <si>
    <t>21-0288</t>
  </si>
  <si>
    <t>3212 Glencairn Ct</t>
  </si>
  <si>
    <t>21-0834</t>
  </si>
  <si>
    <t>3413 Utah Ct</t>
  </si>
  <si>
    <t>21-3037</t>
  </si>
  <si>
    <t>2103 E SH 21</t>
  </si>
  <si>
    <t>Oak Creek Homes</t>
  </si>
  <si>
    <t>Wall</t>
  </si>
  <si>
    <t>Sail signs (2)</t>
  </si>
  <si>
    <t>21-3036</t>
  </si>
  <si>
    <t>21-1305</t>
  </si>
  <si>
    <t>3527 S Texas Ave</t>
  </si>
  <si>
    <t>Benjamin Roberts</t>
  </si>
  <si>
    <t>21-2785</t>
  </si>
  <si>
    <t>758 N Earl Rudder Fwy</t>
  </si>
  <si>
    <t>John Austin</t>
  </si>
  <si>
    <t>Extreme Signs</t>
  </si>
  <si>
    <t>Wall illuminated</t>
  </si>
  <si>
    <t>21-2803</t>
  </si>
  <si>
    <t>3001 Wildflower Dr #501</t>
  </si>
  <si>
    <t>Bryan Towne Center</t>
  </si>
  <si>
    <t>Sign Pro</t>
  </si>
  <si>
    <t>21-2931</t>
  </si>
  <si>
    <t>1363 N Earl Rudder Fwy</t>
  </si>
  <si>
    <t>Mello Signs</t>
  </si>
  <si>
    <t>Freestanding illum</t>
  </si>
  <si>
    <t>21-2940</t>
  </si>
  <si>
    <t>1401 E 25th St</t>
  </si>
  <si>
    <t>Coulters East Side</t>
  </si>
  <si>
    <t>SM Construction</t>
  </si>
  <si>
    <t>21-2243</t>
  </si>
  <si>
    <t>108 N Broan St</t>
  </si>
  <si>
    <t>Brown</t>
  </si>
  <si>
    <t>Katie Williams</t>
  </si>
  <si>
    <t>21-2928</t>
  </si>
  <si>
    <t>2016 Polmont Dr</t>
  </si>
  <si>
    <t>Red River Roofing &amp; Ext</t>
  </si>
  <si>
    <t>21-2207</t>
  </si>
  <si>
    <t>2207 Emerald Dr</t>
  </si>
  <si>
    <t>Wallace</t>
  </si>
  <si>
    <t>Antonio Villalobos</t>
  </si>
  <si>
    <t>21-2765</t>
  </si>
  <si>
    <t>807 Commerce St</t>
  </si>
  <si>
    <t>Oliver</t>
  </si>
  <si>
    <t>Rodaya Construction</t>
  </si>
  <si>
    <t>21-2961</t>
  </si>
  <si>
    <t>3202 Woodcrest Dr</t>
  </si>
  <si>
    <t>Tiffany Park</t>
  </si>
  <si>
    <t>Rio Blanco Roofing &amp; Rest</t>
  </si>
  <si>
    <t>21-2933</t>
  </si>
  <si>
    <t>2907 Louisiana Ave</t>
  </si>
  <si>
    <t>Lynndale Acres</t>
  </si>
  <si>
    <t>Aggieland Roofing</t>
  </si>
  <si>
    <t>21-2950</t>
  </si>
  <si>
    <t>2702 Arbor Dr</t>
  </si>
  <si>
    <t>Briarcrest Estates</t>
  </si>
  <si>
    <t>STX Roofing &amp; Construction</t>
  </si>
  <si>
    <t>21-2809</t>
  </si>
  <si>
    <t>921 W 28th St</t>
  </si>
  <si>
    <t>Upward Soaring Properties</t>
  </si>
  <si>
    <t>21-2741</t>
  </si>
  <si>
    <t>1308 Batts St</t>
  </si>
  <si>
    <t>Batts</t>
  </si>
  <si>
    <t>Jose Grimaldo</t>
  </si>
  <si>
    <t>21-2962</t>
  </si>
  <si>
    <t>7293 Oak Forest Dr</t>
  </si>
  <si>
    <t>Oak Forest Estates</t>
  </si>
  <si>
    <t>Home Depot USA Inc</t>
  </si>
  <si>
    <t>21-2787</t>
  </si>
  <si>
    <t>305 W Pease St</t>
  </si>
  <si>
    <t>Frontier Development</t>
  </si>
  <si>
    <t>Eva Morales</t>
  </si>
  <si>
    <t>21-2974</t>
  </si>
  <si>
    <t>3113 Diamondleaf Trace</t>
  </si>
  <si>
    <t>United Roofing &amp; Sheetmetal</t>
  </si>
  <si>
    <t>21-2987</t>
  </si>
  <si>
    <t>2206 Echols St</t>
  </si>
  <si>
    <t>Hillcrest</t>
  </si>
  <si>
    <t>Maria Gaytan</t>
  </si>
  <si>
    <t>21-2672</t>
  </si>
  <si>
    <t>3804 Chaucer Ct</t>
  </si>
  <si>
    <t>Windover East</t>
  </si>
  <si>
    <t>KM Custom Homes Inc</t>
  </si>
  <si>
    <t>21-2874</t>
  </si>
  <si>
    <t>1901 W Villa Maria Rd</t>
  </si>
  <si>
    <t>Shirewood</t>
  </si>
  <si>
    <t>Lone Star Roof Systems</t>
  </si>
  <si>
    <t>21-2993</t>
  </si>
  <si>
    <t>2702 Wood Ct</t>
  </si>
  <si>
    <t>Precision Roofing Group</t>
  </si>
  <si>
    <t>21-2997</t>
  </si>
  <si>
    <t>2903 Prairie Flower Cr</t>
  </si>
  <si>
    <t>Briarcrest Ridge</t>
  </si>
  <si>
    <t>21-2996</t>
  </si>
  <si>
    <t>2917 Prairie Flower Cr</t>
  </si>
  <si>
    <t>21-1471</t>
  </si>
  <si>
    <t>1511 Una Ave</t>
  </si>
  <si>
    <t>Cole</t>
  </si>
  <si>
    <t>Julio Loya Construction</t>
  </si>
  <si>
    <t>21-2889</t>
  </si>
  <si>
    <t>4026 Woodcrest Dr</t>
  </si>
  <si>
    <t>Wheeler Ridge</t>
  </si>
  <si>
    <t>Borski Homes Inc</t>
  </si>
  <si>
    <t>21-3013</t>
  </si>
  <si>
    <t>2800 Brandywine Cr</t>
  </si>
  <si>
    <t>Ernie Smith &amp; Sons Roofing</t>
  </si>
  <si>
    <t>21-3002</t>
  </si>
  <si>
    <t>2912 Mirrormere Cr</t>
  </si>
  <si>
    <t>Heritage Construction</t>
  </si>
  <si>
    <t>21-3001</t>
  </si>
  <si>
    <t>309 Robertson St</t>
  </si>
  <si>
    <t>21-2839</t>
  </si>
  <si>
    <t>905 Briar Cliff Dr</t>
  </si>
  <si>
    <t>R H Douglas</t>
  </si>
  <si>
    <t>Gaytan Construction</t>
  </si>
  <si>
    <t>21-2992</t>
  </si>
  <si>
    <t>1400 Esther Blvd</t>
  </si>
  <si>
    <t>North Manor</t>
  </si>
  <si>
    <t>21-2972</t>
  </si>
  <si>
    <t>907 E North Ave</t>
  </si>
  <si>
    <t>North Garden Acres</t>
  </si>
  <si>
    <t>Americas Choice Roofing</t>
  </si>
  <si>
    <t>21-2971</t>
  </si>
  <si>
    <t>1815 White Stone Dr</t>
  </si>
  <si>
    <t>Carriage Hills</t>
  </si>
  <si>
    <t>21-2970</t>
  </si>
  <si>
    <t>412 Copper Falls Dr</t>
  </si>
  <si>
    <t>Shadowood</t>
  </si>
  <si>
    <t>21-2969</t>
  </si>
  <si>
    <t>1809 Beaver Pond Ct</t>
  </si>
  <si>
    <t>21-2968</t>
  </si>
  <si>
    <t>420 Copper Falls Dr</t>
  </si>
  <si>
    <t>21-2967</t>
  </si>
  <si>
    <t>101 N Haswell Dr</t>
  </si>
  <si>
    <t>Parkside</t>
  </si>
  <si>
    <t>21-2965</t>
  </si>
  <si>
    <t>2509 Towering Oaks Dr</t>
  </si>
  <si>
    <t>Memorial Forest</t>
  </si>
  <si>
    <t>21-2956</t>
  </si>
  <si>
    <t>2005 Pinewood Dr</t>
  </si>
  <si>
    <t>Rockwood Park Estates</t>
  </si>
  <si>
    <t>Gerry Carter</t>
  </si>
  <si>
    <t>21-2955</t>
  </si>
  <si>
    <t>2610 Lockinvar Ln</t>
  </si>
  <si>
    <t>Briarcrest Northwest</t>
  </si>
  <si>
    <t>21-2954</t>
  </si>
  <si>
    <t>2804 Briar Grove Cr</t>
  </si>
  <si>
    <t>Briarcrest Valley</t>
  </si>
  <si>
    <t>21-2953</t>
  </si>
  <si>
    <t>1413 Burt St</t>
  </si>
  <si>
    <t>Thomas</t>
  </si>
  <si>
    <t>21-3026</t>
  </si>
  <si>
    <t>5305 Draycott Ct</t>
  </si>
  <si>
    <t>Copperfield</t>
  </si>
  <si>
    <t>Roofmasters BV LLC</t>
  </si>
  <si>
    <t>21-3024</t>
  </si>
  <si>
    <t>2101 Sleepy Hollow Ln</t>
  </si>
  <si>
    <t>Cobblestone Addn</t>
  </si>
  <si>
    <t>Lucas Construction</t>
  </si>
  <si>
    <t>21-3025</t>
  </si>
  <si>
    <t>2102 Sleepy Hollow Ln</t>
  </si>
  <si>
    <t>21-3038</t>
  </si>
  <si>
    <t>3601 Park meadow Ln</t>
  </si>
  <si>
    <t>21-3039</t>
  </si>
  <si>
    <t>2042 Viva Rd</t>
  </si>
  <si>
    <t>21-3022</t>
  </si>
  <si>
    <t>1709 Summerwood Loop</t>
  </si>
  <si>
    <t>Oak Meadow</t>
  </si>
  <si>
    <t>21-3048</t>
  </si>
  <si>
    <t>2109 Polmont Dr</t>
  </si>
  <si>
    <t>T J Wooten</t>
  </si>
  <si>
    <t>Brazos Valley Roofing</t>
  </si>
  <si>
    <t>21-3049</t>
  </si>
  <si>
    <t>2537 Rhapsody Ct</t>
  </si>
  <si>
    <t>21-3046</t>
  </si>
  <si>
    <t>802 Union St</t>
  </si>
  <si>
    <t>Oak Glade</t>
  </si>
  <si>
    <t>Elite Roofing LLC</t>
  </si>
  <si>
    <t>21-3044</t>
  </si>
  <si>
    <t>2946 Blue Belle Dr</t>
  </si>
  <si>
    <t>Quick Roofing LLC</t>
  </si>
  <si>
    <t>21-3052</t>
  </si>
  <si>
    <t>3204 Arundala Way</t>
  </si>
  <si>
    <t>Weber Custom Homes</t>
  </si>
  <si>
    <t>21-3045</t>
  </si>
  <si>
    <t>4209 Maywood Dr</t>
  </si>
  <si>
    <t>Oak Terrace</t>
  </si>
  <si>
    <t>On Top Roofing</t>
  </si>
  <si>
    <t>21-3051</t>
  </si>
  <si>
    <t>1811 Gray Stone Dr</t>
  </si>
  <si>
    <t>21-2817</t>
  </si>
  <si>
    <t>2040 Stone Meadow Cr</t>
  </si>
  <si>
    <t>Cruz Construction</t>
  </si>
  <si>
    <t>21-2816</t>
  </si>
  <si>
    <t>2018 Stone View Ct</t>
  </si>
  <si>
    <t>21-2814</t>
  </si>
  <si>
    <t>2044 Stone Meadow Cr</t>
  </si>
  <si>
    <t>21-2944</t>
  </si>
  <si>
    <t>2042 Stone Meadow Cr</t>
  </si>
  <si>
    <t>21-2951</t>
  </si>
  <si>
    <t>2126 Stone View Ct</t>
  </si>
  <si>
    <t>21-2952</t>
  </si>
  <si>
    <t>2140 Stone Meadow Cr</t>
  </si>
  <si>
    <t>21-2986</t>
  </si>
  <si>
    <t>3217 Middleburg Grn</t>
  </si>
  <si>
    <t>Aqua Tex Custom Pool</t>
  </si>
  <si>
    <t>21-2936</t>
  </si>
  <si>
    <t>1660 Briarcrest Dr</t>
  </si>
  <si>
    <t>First Bank Galleria</t>
  </si>
  <si>
    <t>Bakers Sign &amp; Lighting</t>
  </si>
  <si>
    <t>21-2937</t>
  </si>
  <si>
    <t>Freestanding illum (2)</t>
  </si>
  <si>
    <t>21-0738</t>
  </si>
  <si>
    <t>2059 Brisbane Way</t>
  </si>
  <si>
    <t>21-3074</t>
  </si>
  <si>
    <t>4712 Via Verde Way</t>
  </si>
  <si>
    <t>Glen Conrad</t>
  </si>
  <si>
    <t>20-4734</t>
  </si>
  <si>
    <t>4208 Peregrine Way</t>
  </si>
  <si>
    <t>Dewitt Construction Serv</t>
  </si>
  <si>
    <t>20-3977</t>
  </si>
  <si>
    <t>21-2976</t>
  </si>
  <si>
    <t>1010 Venice Dr</t>
  </si>
  <si>
    <t>Siena</t>
  </si>
  <si>
    <t>Rosanne Garner</t>
  </si>
  <si>
    <t>21-0968</t>
  </si>
  <si>
    <t>3312 S College Ave</t>
  </si>
  <si>
    <t>Munnerlyn</t>
  </si>
  <si>
    <t>Mike Lane</t>
  </si>
  <si>
    <t>Repair</t>
  </si>
  <si>
    <t>21-2850</t>
  </si>
  <si>
    <t>5308 Hedley Pl</t>
  </si>
  <si>
    <t>Pleasant Hill</t>
  </si>
  <si>
    <t>Omega Builders - Temple</t>
  </si>
  <si>
    <t>21-3003</t>
  </si>
  <si>
    <t>3448 Mahogany Dr</t>
  </si>
  <si>
    <t>Flagship Custom Homes</t>
  </si>
  <si>
    <t>21-2910</t>
  </si>
  <si>
    <t>5304 Hedley Pl</t>
  </si>
  <si>
    <t>21-1647</t>
  </si>
  <si>
    <t>4842 Native Tree Ln</t>
  </si>
  <si>
    <t>Yaupon Trail</t>
  </si>
  <si>
    <t>Stylecraft Builders</t>
  </si>
  <si>
    <t>21-1649</t>
  </si>
  <si>
    <t>4813 Native Tree Ln</t>
  </si>
  <si>
    <t>21-1264</t>
  </si>
  <si>
    <t>735 Inwood Dr</t>
  </si>
  <si>
    <t>Green Acres</t>
  </si>
  <si>
    <t>Committed Construction LLC</t>
  </si>
  <si>
    <t>21-2979</t>
  </si>
  <si>
    <t>3408 Pointe Du Hoc Dr</t>
  </si>
  <si>
    <t>Rudder Pointe</t>
  </si>
  <si>
    <t>Ranger Homebuilders</t>
  </si>
  <si>
    <t>21-2982</t>
  </si>
  <si>
    <t>3420 Pointe Du Hoc Dr</t>
  </si>
  <si>
    <t>21-2819</t>
  </si>
  <si>
    <t>2108 Heritage Meadow Ln</t>
  </si>
  <si>
    <t>Heritage Meadow</t>
  </si>
  <si>
    <t>Blackrock Builders</t>
  </si>
  <si>
    <t>21-3040</t>
  </si>
  <si>
    <t>1163 Clear Leaf Dr</t>
  </si>
  <si>
    <t>ABC Dual Language Center</t>
  </si>
  <si>
    <t>21-3075</t>
  </si>
  <si>
    <t>104 S Sterling Ave</t>
  </si>
  <si>
    <t>Raul Santana</t>
  </si>
  <si>
    <t>21-2909</t>
  </si>
  <si>
    <t>4804 Underbrush Xing</t>
  </si>
  <si>
    <t>21-2896</t>
  </si>
  <si>
    <t>5019 Maroon Creek Dr</t>
  </si>
  <si>
    <t>Oakmont</t>
  </si>
  <si>
    <t>2A</t>
  </si>
  <si>
    <t>21-2911</t>
  </si>
  <si>
    <t>1423 Promise Ct</t>
  </si>
  <si>
    <t>Hope Crossing</t>
  </si>
  <si>
    <t>Legend Classic Homes Ltd</t>
  </si>
  <si>
    <t>21-2885</t>
  </si>
  <si>
    <t>5017 Maroon Creek Dr</t>
  </si>
  <si>
    <t>21-2848</t>
  </si>
  <si>
    <t>4700 Las Casitas Way</t>
  </si>
  <si>
    <t>Alamosa Springs</t>
  </si>
  <si>
    <t>21-2849</t>
  </si>
  <si>
    <t>4705 Las Casitas Way</t>
  </si>
  <si>
    <t>21-2847</t>
  </si>
  <si>
    <t>4702 Las Casitas Way</t>
  </si>
  <si>
    <t>21-2854</t>
  </si>
  <si>
    <t>1424 Promise Ct</t>
  </si>
  <si>
    <t>21-2716</t>
  </si>
  <si>
    <t>2021 Theresa Dr</t>
  </si>
  <si>
    <t>Edgewater</t>
  </si>
  <si>
    <t>21-2714</t>
  </si>
  <si>
    <t>1424 Kingsgate Dr</t>
  </si>
  <si>
    <t>21-2851</t>
  </si>
  <si>
    <t>1801 Thorndyke Ln</t>
  </si>
  <si>
    <t>21-1115</t>
  </si>
  <si>
    <t>405 W Duncan St</t>
  </si>
  <si>
    <t>J B Mansory</t>
  </si>
  <si>
    <t>21-2813</t>
  </si>
  <si>
    <t>1510 Dansby St</t>
  </si>
  <si>
    <t>James</t>
  </si>
  <si>
    <t>Edin David Vasquez</t>
  </si>
  <si>
    <t>Beason Revised</t>
  </si>
  <si>
    <t>21-2739</t>
  </si>
  <si>
    <t>503 W 17th St</t>
  </si>
  <si>
    <t>Quality Works Construction Inc</t>
  </si>
  <si>
    <t>21-3070</t>
  </si>
  <si>
    <t>5012 Portofino Dr</t>
  </si>
  <si>
    <t>Miramont</t>
  </si>
  <si>
    <t>Malek Service Co</t>
  </si>
  <si>
    <t>Terry Barger</t>
  </si>
  <si>
    <t>21-2977</t>
  </si>
  <si>
    <t>2404 N Texas Ave B2</t>
  </si>
  <si>
    <t>Jack Rabbit Manufacturing</t>
  </si>
  <si>
    <t>Phase II warehouse</t>
  </si>
  <si>
    <t>Walhalla Concord Holding Co</t>
  </si>
  <si>
    <t>21-3071</t>
  </si>
  <si>
    <t>978 Crossing Dr</t>
  </si>
  <si>
    <t>Juan Bucio</t>
  </si>
  <si>
    <t>21-1564</t>
  </si>
  <si>
    <t>2205 Bomber Dr</t>
  </si>
  <si>
    <t>Highland Interests Inc</t>
  </si>
  <si>
    <t>Baseball/softball training</t>
  </si>
  <si>
    <t>Jason Kinnard</t>
  </si>
  <si>
    <t>21-2807</t>
  </si>
  <si>
    <t>4300 Boyett St</t>
  </si>
  <si>
    <t>Hyde Park</t>
  </si>
  <si>
    <t>Doug Symank</t>
  </si>
  <si>
    <t>21-2825</t>
  </si>
  <si>
    <t>4290 Boyett St</t>
  </si>
  <si>
    <t>21-2878</t>
  </si>
  <si>
    <t>704 Gaytha Cr</t>
  </si>
  <si>
    <t>21-3126</t>
  </si>
  <si>
    <t>4402 Boyett St</t>
  </si>
  <si>
    <t>21-2328</t>
  </si>
  <si>
    <t>2551 W Villa Maria Rd B1</t>
  </si>
  <si>
    <t>Regency Gardens</t>
  </si>
  <si>
    <t>Gemstar Construction</t>
  </si>
  <si>
    <t>Exterior repair</t>
  </si>
  <si>
    <t>Regency Gardens Equity LLC</t>
  </si>
  <si>
    <t>21-2335</t>
  </si>
  <si>
    <t>2551 W Villa Maria Rd B10</t>
  </si>
  <si>
    <t>21-3085</t>
  </si>
  <si>
    <t>3203 Freedom Blvd #100</t>
  </si>
  <si>
    <t>Sigifredo Rangel</t>
  </si>
  <si>
    <t>Interior remodel</t>
  </si>
  <si>
    <t>21-3006</t>
  </si>
  <si>
    <t>6151 Mumford Rd B</t>
  </si>
  <si>
    <t>Bryan Industrial Park</t>
  </si>
  <si>
    <t>South Texas Restoration</t>
  </si>
  <si>
    <t>Fire damage repair</t>
  </si>
  <si>
    <t>Arnulfo Escamilla</t>
  </si>
  <si>
    <t>21-1107</t>
  </si>
  <si>
    <t>1832 Fountain Ave</t>
  </si>
  <si>
    <t>Nava Construction</t>
  </si>
  <si>
    <t>Oscar G Glavan</t>
  </si>
  <si>
    <t>21-2877</t>
  </si>
  <si>
    <t>2828 W SH 21 #8B</t>
  </si>
  <si>
    <t>8B</t>
  </si>
  <si>
    <t>Clayton Homes</t>
  </si>
  <si>
    <t>21-0532</t>
  </si>
  <si>
    <t>2023 Brisbane Way</t>
  </si>
  <si>
    <t>21-0827</t>
  </si>
  <si>
    <t>2022 Brisbane Way</t>
  </si>
  <si>
    <t>20-4806</t>
  </si>
  <si>
    <t>2016 Brisbane Way</t>
  </si>
  <si>
    <t>20-4805</t>
  </si>
  <si>
    <t>2014 Brisbane Way</t>
  </si>
  <si>
    <t>21-0493</t>
  </si>
  <si>
    <t>1918 Basil Ct</t>
  </si>
  <si>
    <t>21-0473</t>
  </si>
  <si>
    <t>1929 Basil Ct</t>
  </si>
  <si>
    <t>21-0678</t>
  </si>
  <si>
    <t>2039 Brisbane Way</t>
  </si>
  <si>
    <t>21-0627</t>
  </si>
  <si>
    <t>2041 Brisbane Way</t>
  </si>
  <si>
    <t>20-2430</t>
  </si>
  <si>
    <t>5202 Bourrone Ct</t>
  </si>
  <si>
    <t>21-1088</t>
  </si>
  <si>
    <t>4110 Corvallis Ct</t>
  </si>
  <si>
    <t>20-4870</t>
  </si>
  <si>
    <t>4300 Appalachian Trl</t>
  </si>
  <si>
    <t>21-0728</t>
  </si>
  <si>
    <t>1904 Shimla Ct</t>
  </si>
  <si>
    <t>21-0268</t>
  </si>
  <si>
    <t>3149 Normandy Way</t>
  </si>
  <si>
    <t>21-0917</t>
  </si>
  <si>
    <t>402 Marble Falls Dr</t>
  </si>
  <si>
    <t>Colton Rhodes Lawn</t>
  </si>
  <si>
    <t>21-0987</t>
  </si>
  <si>
    <t>421 Marble Falls Dr</t>
  </si>
  <si>
    <t>21-0988</t>
  </si>
  <si>
    <t>417 Marble Falls Dr</t>
  </si>
  <si>
    <t>21-0487</t>
  </si>
  <si>
    <t>2721 Beck St</t>
  </si>
  <si>
    <t>20-4361</t>
  </si>
  <si>
    <t>1964 Cartwright St</t>
  </si>
  <si>
    <t>21-3136</t>
  </si>
  <si>
    <t>201 W 26th St</t>
  </si>
  <si>
    <t>21-3128</t>
  </si>
  <si>
    <t>505 W 22nd St</t>
  </si>
  <si>
    <t>21-3098</t>
  </si>
  <si>
    <t>2600 Rustling Oaks Dr</t>
  </si>
  <si>
    <t>21-3097</t>
  </si>
  <si>
    <t>1008 Shadowood Dr</t>
  </si>
  <si>
    <t>21-3084</t>
  </si>
  <si>
    <t>3212 Wilderness Rd</t>
  </si>
  <si>
    <t>Westwood Estates</t>
  </si>
  <si>
    <t>Jen Roofing</t>
  </si>
  <si>
    <t>21-3092</t>
  </si>
  <si>
    <t>3223 Walnut Creek Ct</t>
  </si>
  <si>
    <t>Brinkman Quality Roofing</t>
  </si>
  <si>
    <t>21-3082</t>
  </si>
  <si>
    <t>2000 Dumfries Dr</t>
  </si>
  <si>
    <t>Serenity Roofing &amp; Const</t>
  </si>
  <si>
    <t>21-3078</t>
  </si>
  <si>
    <t>2204 Barak Ln</t>
  </si>
  <si>
    <t>The Oaks</t>
  </si>
  <si>
    <t>Final Tough Roofing &amp; Remodel</t>
  </si>
  <si>
    <t>21-2915</t>
  </si>
  <si>
    <t>920 Clear Leaf Dr #269A</t>
  </si>
  <si>
    <t>Maria Gallegos</t>
  </si>
  <si>
    <t>21-3086</t>
  </si>
  <si>
    <t>3807 Williams Bend</t>
  </si>
  <si>
    <t>Hargrove Roofing</t>
  </si>
  <si>
    <t>21-3096</t>
  </si>
  <si>
    <t>5121 Miramont Cr</t>
  </si>
  <si>
    <t>Ironstone Builders</t>
  </si>
  <si>
    <t>21-1720</t>
  </si>
  <si>
    <t>504 Walnut St</t>
  </si>
  <si>
    <t>Oak Grove Park</t>
  </si>
  <si>
    <t>David Orta</t>
  </si>
  <si>
    <t>21-3028</t>
  </si>
  <si>
    <t>1810 Gray Stone Dr</t>
  </si>
  <si>
    <t>21-3029</t>
  </si>
  <si>
    <t>1807 White Stone Dr</t>
  </si>
  <si>
    <t>21-3027</t>
  </si>
  <si>
    <t>504 E Brookside Dr</t>
  </si>
  <si>
    <t>North Oakwood</t>
  </si>
  <si>
    <t>21-3031</t>
  </si>
  <si>
    <t>2111 Wayside Dr</t>
  </si>
  <si>
    <t>Culpepper Manor</t>
  </si>
  <si>
    <t>21-3032</t>
  </si>
  <si>
    <t>2012 Cassandra Ct</t>
  </si>
  <si>
    <t>Dominion Oaks</t>
  </si>
  <si>
    <t>21-3033</t>
  </si>
  <si>
    <t>1706 Ibis Ct</t>
  </si>
  <si>
    <t>21-3034</t>
  </si>
  <si>
    <t>1731 Beaver Pond Ct</t>
  </si>
  <si>
    <t>21-1768</t>
  </si>
  <si>
    <t>5000 Riverside Pkwy</t>
  </si>
  <si>
    <t>Johnny Benavidez</t>
  </si>
  <si>
    <t>21-3119</t>
  </si>
  <si>
    <t>2610 Louisa Ct</t>
  </si>
  <si>
    <t>21-3124</t>
  </si>
  <si>
    <t>2604 Louisa Ct</t>
  </si>
  <si>
    <t>Briar Meadows</t>
  </si>
  <si>
    <t>21-3122</t>
  </si>
  <si>
    <t>2120 Pantera Dr</t>
  </si>
  <si>
    <t>La Brisa</t>
  </si>
  <si>
    <t>21-3123</t>
  </si>
  <si>
    <t>1702 White Stone Dr</t>
  </si>
  <si>
    <t>21-3101</t>
  </si>
  <si>
    <t>3202 Forestwood Dr</t>
  </si>
  <si>
    <t>Villa Forest</t>
  </si>
  <si>
    <t>Dazzling Diamond Del</t>
  </si>
  <si>
    <t>21-3131</t>
  </si>
  <si>
    <t>3803 Carter Creek Pkwy</t>
  </si>
  <si>
    <t>BB Scasta</t>
  </si>
  <si>
    <t>Michael Medina</t>
  </si>
  <si>
    <t>21-3139</t>
  </si>
  <si>
    <t>2013 Bleeker Cv</t>
  </si>
  <si>
    <t>21-3143</t>
  </si>
  <si>
    <t>2104 Dumfries Dr</t>
  </si>
  <si>
    <t>21-2866</t>
  </si>
  <si>
    <t>2800 Old hearne Rd #2</t>
  </si>
  <si>
    <t>Miguel De Santiago</t>
  </si>
  <si>
    <t>21-3134</t>
  </si>
  <si>
    <t>2807 Forestwood Dr</t>
  </si>
  <si>
    <t>Kerry Dean</t>
  </si>
  <si>
    <t>21-3135</t>
  </si>
  <si>
    <t>201 Hensel Ave</t>
  </si>
  <si>
    <t>21-3133</t>
  </si>
  <si>
    <t>2638 Symphony Park Dr</t>
  </si>
  <si>
    <t>21-3132</t>
  </si>
  <si>
    <t>3005 Hummingbird Cr</t>
  </si>
  <si>
    <t>21-3130</t>
  </si>
  <si>
    <t>2528 Rhapsody Ct</t>
  </si>
  <si>
    <t>21-2710</t>
  </si>
  <si>
    <t>1421 Promise Ct</t>
  </si>
  <si>
    <t>21-1364</t>
  </si>
  <si>
    <t>350 Stone City Dr</t>
  </si>
  <si>
    <t>Dudley RM Construciton</t>
  </si>
  <si>
    <t>Addition</t>
  </si>
  <si>
    <t>Jack C Marino Sr</t>
  </si>
  <si>
    <t>21-2777</t>
  </si>
  <si>
    <t>3200 Finfeather Rd #257</t>
  </si>
  <si>
    <t>Powers</t>
  </si>
  <si>
    <t>S C Martin</t>
  </si>
  <si>
    <t>Canyon Village Apts</t>
  </si>
  <si>
    <t>20-4367</t>
  </si>
  <si>
    <t>1950 Cartwright St</t>
  </si>
  <si>
    <t>20-4362</t>
  </si>
  <si>
    <t>1951 Cartwright St</t>
  </si>
  <si>
    <t>20-4335</t>
  </si>
  <si>
    <t>1957 Cartwright St</t>
  </si>
  <si>
    <t>20-4368</t>
  </si>
  <si>
    <t>1945 Cartwright St</t>
  </si>
  <si>
    <t>20-4326</t>
  </si>
  <si>
    <t>1965 Cartwright St</t>
  </si>
  <si>
    <t>20-4341</t>
  </si>
  <si>
    <t>1966 Cartwright St</t>
  </si>
  <si>
    <t>20-4329</t>
  </si>
  <si>
    <t>1963 Cartwright St</t>
  </si>
  <si>
    <t>20-4365</t>
  </si>
  <si>
    <t>1962 Cartwright St</t>
  </si>
  <si>
    <t>20-4337</t>
  </si>
  <si>
    <t>1961 Cartwright St</t>
  </si>
  <si>
    <t>21-2947</t>
  </si>
  <si>
    <t>6127 E SH 21</t>
  </si>
  <si>
    <t>East Brazos Indl Park</t>
  </si>
  <si>
    <t>GT Sign Company LLC</t>
  </si>
  <si>
    <t>21-1100</t>
  </si>
  <si>
    <t>3300 Emory Oak Dr</t>
  </si>
  <si>
    <t>The Pool Guy</t>
  </si>
  <si>
    <t>21-2983</t>
  </si>
  <si>
    <t>2133 Markley Dr</t>
  </si>
  <si>
    <t>Hialey Broussard</t>
  </si>
  <si>
    <t>21-3157</t>
  </si>
  <si>
    <t>3269 Rose Hill Ln</t>
  </si>
  <si>
    <t>Michael Reilly</t>
  </si>
  <si>
    <t>21-3127</t>
  </si>
  <si>
    <t>4695 S Stonecrest Ct</t>
  </si>
  <si>
    <t>Texas Star Propane Serv</t>
  </si>
  <si>
    <t>21-3140</t>
  </si>
  <si>
    <t>4503 Woodbend Dr</t>
  </si>
  <si>
    <t>Creekwood Estates</t>
  </si>
  <si>
    <t>21-3165</t>
  </si>
  <si>
    <t>2009 Rockwood Dr</t>
  </si>
  <si>
    <t>21-3164</t>
  </si>
  <si>
    <t>2204 W Villa Maria Rd</t>
  </si>
  <si>
    <t>21-3167</t>
  </si>
  <si>
    <t>930 Navidad St</t>
  </si>
  <si>
    <t>Villa West</t>
  </si>
  <si>
    <t>21-3168</t>
  </si>
  <si>
    <t>1512 Oakview St</t>
  </si>
  <si>
    <t>Woodland Heights</t>
  </si>
  <si>
    <t>21-3169</t>
  </si>
  <si>
    <t>2608 Louisa Ct</t>
  </si>
  <si>
    <t>21-3170</t>
  </si>
  <si>
    <t>2311 S Pioneer Trl</t>
  </si>
  <si>
    <t>21-3179</t>
  </si>
  <si>
    <t>1948 Cartwright St</t>
  </si>
  <si>
    <t>DR Horton Homes</t>
  </si>
  <si>
    <t>21-3171</t>
  </si>
  <si>
    <t>712 E 31st St</t>
  </si>
  <si>
    <t>21-3162</t>
  </si>
  <si>
    <t>2842 Memory Ln</t>
  </si>
  <si>
    <t>21-3185</t>
  </si>
  <si>
    <t>2817 Maroon Ct</t>
  </si>
  <si>
    <t>William Cole</t>
  </si>
  <si>
    <t>21-2703</t>
  </si>
  <si>
    <t>1426 Promise Ct</t>
  </si>
  <si>
    <t>21-2706</t>
  </si>
  <si>
    <t>1428 Promise Ct</t>
  </si>
  <si>
    <t>21-3059</t>
  </si>
  <si>
    <t>4704 Las Casitas Way</t>
  </si>
  <si>
    <t>21-3057</t>
  </si>
  <si>
    <t>4706 Las Casitas Way</t>
  </si>
  <si>
    <t>21-3058</t>
  </si>
  <si>
    <t>4708 Las Casitas Way</t>
  </si>
  <si>
    <t>21-3056</t>
  </si>
  <si>
    <t>4712 Las Casitas Way</t>
  </si>
  <si>
    <t>21-3080</t>
  </si>
  <si>
    <t>4789 Underbrush Xing</t>
  </si>
  <si>
    <t>21-3083</t>
  </si>
  <si>
    <t>5011 Maroon Creek Dr</t>
  </si>
  <si>
    <t>21-3125</t>
  </si>
  <si>
    <t>1805 Thorndyke Ln</t>
  </si>
  <si>
    <t>21-2994</t>
  </si>
  <si>
    <t>5103 Inverness Dr</t>
  </si>
  <si>
    <t>RNL Homebuilders LLC</t>
  </si>
  <si>
    <t>21-3153</t>
  </si>
  <si>
    <t>5759 Cerrillos Dr</t>
  </si>
  <si>
    <t>21-3158</t>
  </si>
  <si>
    <t>4710 Las Casitas Way</t>
  </si>
  <si>
    <t>21-3149</t>
  </si>
  <si>
    <t>4714 Las Casitas Way</t>
  </si>
  <si>
    <t>21-3150</t>
  </si>
  <si>
    <t>5755 Cerrillos Dr</t>
  </si>
  <si>
    <t>21-3088</t>
  </si>
  <si>
    <t>2034 Viva Rd</t>
  </si>
  <si>
    <t>21-3089</t>
  </si>
  <si>
    <t>1422 Kingsgate Dr</t>
  </si>
  <si>
    <t>21-3094</t>
  </si>
  <si>
    <t>3717 McKenzie St</t>
  </si>
  <si>
    <t>Conners Cove</t>
  </si>
  <si>
    <t>21-3091</t>
  </si>
  <si>
    <t>3715 McKenzie St</t>
  </si>
  <si>
    <t>21-2985</t>
  </si>
  <si>
    <t>3208 Arundala Way</t>
  </si>
  <si>
    <t>Greenbrier</t>
  </si>
  <si>
    <t>Ambit Homes</t>
  </si>
  <si>
    <t>21-2984</t>
  </si>
  <si>
    <t>4202 Peregrine Way</t>
  </si>
  <si>
    <t>Hall Homes LLC</t>
  </si>
  <si>
    <t>21-2991</t>
  </si>
  <si>
    <t>3520 Chantilly Path</t>
  </si>
  <si>
    <t>Reece Homes</t>
  </si>
  <si>
    <t>21-2846</t>
  </si>
  <si>
    <t>21-2622</t>
  </si>
  <si>
    <t>2020 R.A. Galindo Blvd</t>
  </si>
  <si>
    <t>Ricky Archer</t>
  </si>
  <si>
    <t>21-2880</t>
  </si>
  <si>
    <t>4306 Appalachian Trl</t>
  </si>
  <si>
    <t>21-2246</t>
  </si>
  <si>
    <t>3540 Fairhope Way</t>
  </si>
  <si>
    <t>21-3100</t>
  </si>
  <si>
    <t>3241 Rose Hill Ln</t>
  </si>
  <si>
    <t>Pitman Custom Homes</t>
  </si>
  <si>
    <t>21-2891</t>
  </si>
  <si>
    <t>4215 Peregrine Way</t>
  </si>
  <si>
    <t>21-2943</t>
  </si>
  <si>
    <t>1800 N Texas Ave</t>
  </si>
  <si>
    <t>Stephen F Austin</t>
  </si>
  <si>
    <t>Madison Construction Co</t>
  </si>
  <si>
    <t>Office space remodel</t>
  </si>
  <si>
    <t>Producer's Co-Op Assoc</t>
  </si>
  <si>
    <t>21-2786</t>
  </si>
  <si>
    <t>4008 Stillmeadow Dr</t>
  </si>
  <si>
    <t>JBG Plumbing</t>
  </si>
  <si>
    <t>Grease trap and sink</t>
  </si>
  <si>
    <t>Robert Lewis</t>
  </si>
  <si>
    <t>21-2925</t>
  </si>
  <si>
    <t>203 N Bryan Ave</t>
  </si>
  <si>
    <t>Moore Project Service LLC</t>
  </si>
  <si>
    <t>Brent Hairston</t>
  </si>
  <si>
    <t>21-4849</t>
  </si>
  <si>
    <t>2205 Fountain Ave #140</t>
  </si>
  <si>
    <t>Ebco General Contractor</t>
  </si>
  <si>
    <t>Wash bay remodel</t>
  </si>
  <si>
    <t>City of Bryan</t>
  </si>
  <si>
    <t>21-3297</t>
  </si>
  <si>
    <t>2500 S College Ave</t>
  </si>
  <si>
    <t>Williamson</t>
  </si>
  <si>
    <t>Create Construction LLC</t>
  </si>
  <si>
    <t>Foyer remodel/Gym Ph II</t>
  </si>
  <si>
    <t>St Michael's Academy Inc</t>
  </si>
  <si>
    <t>21-2892</t>
  </si>
  <si>
    <t>2100 E Villa Maria Rd</t>
  </si>
  <si>
    <t>Villa Maria Professional</t>
  </si>
  <si>
    <t>Iconstruction Speacialties</t>
  </si>
  <si>
    <t>Interior demo</t>
  </si>
  <si>
    <t>James Ingram</t>
  </si>
  <si>
    <t>21-3144</t>
  </si>
  <si>
    <t>3620 Park Oak Dr</t>
  </si>
  <si>
    <t>Titan Solar Power</t>
  </si>
  <si>
    <t>David Bourquin</t>
  </si>
  <si>
    <t>21-3217</t>
  </si>
  <si>
    <t>3329 Covington Ct</t>
  </si>
  <si>
    <t>Steven Cheatham</t>
  </si>
  <si>
    <t>21-3255</t>
  </si>
  <si>
    <t>1940 Basil Ct</t>
  </si>
  <si>
    <t>Khadijah Brisby</t>
  </si>
  <si>
    <t>21-2828</t>
  </si>
  <si>
    <t>2504 Kent St</t>
  </si>
  <si>
    <t>Recon MR</t>
  </si>
  <si>
    <t>21-3253</t>
  </si>
  <si>
    <t>2410 Briarcrest Dr</t>
  </si>
  <si>
    <t>Todd</t>
  </si>
  <si>
    <t>Taco Cabana #314</t>
  </si>
  <si>
    <t>Banner</t>
  </si>
  <si>
    <t>21-3054</t>
  </si>
  <si>
    <t>101 W 29th St</t>
  </si>
  <si>
    <t>Fast Signs Brazos Valley</t>
  </si>
  <si>
    <t>21-3154</t>
  </si>
  <si>
    <t>3301 S Texas Ave</t>
  </si>
  <si>
    <t>Meadowbrook</t>
  </si>
  <si>
    <t>Hail Star</t>
  </si>
  <si>
    <t>21-3156</t>
  </si>
  <si>
    <t>1700 E Villa Maria Rd</t>
  </si>
  <si>
    <t>Face change</t>
  </si>
  <si>
    <t>21-3155</t>
  </si>
  <si>
    <t>21-3197</t>
  </si>
  <si>
    <t>920 Clear Leaf Dr #121</t>
  </si>
  <si>
    <t>21-1921</t>
  </si>
  <si>
    <t>1303 Fannin St</t>
  </si>
  <si>
    <t>Fannin</t>
  </si>
  <si>
    <t>Quintero Ramiro</t>
  </si>
  <si>
    <t>21-3187</t>
  </si>
  <si>
    <t>3000 Bonham Dr</t>
  </si>
  <si>
    <t>PBK Architects</t>
  </si>
  <si>
    <t>21-0887</t>
  </si>
  <si>
    <t>2006 Theresa Dr</t>
  </si>
  <si>
    <t>21-0852</t>
  </si>
  <si>
    <t>1440 Kingsgate Dr</t>
  </si>
  <si>
    <t>21-0848</t>
  </si>
  <si>
    <t>2070 Viva Rd</t>
  </si>
  <si>
    <t>21-3220</t>
  </si>
  <si>
    <t>3100 Green St</t>
  </si>
  <si>
    <t>Sunrise Landscapes</t>
  </si>
  <si>
    <t>21-3273</t>
  </si>
  <si>
    <t>3108 Green St</t>
  </si>
  <si>
    <t>20-4716</t>
  </si>
  <si>
    <t>3206 Rose Hill Ln</t>
  </si>
  <si>
    <t>Hart Lawn Care &amp; Irrigation</t>
  </si>
  <si>
    <t>21-0317</t>
  </si>
  <si>
    <t>3106 Green St</t>
  </si>
  <si>
    <t>21-0774</t>
  </si>
  <si>
    <t>4700 Via Verde Way</t>
  </si>
  <si>
    <t>21-0240</t>
  </si>
  <si>
    <t>3217 Glencairn Ct</t>
  </si>
  <si>
    <t>20-4338</t>
  </si>
  <si>
    <t>1968 Thorndyke Ln</t>
  </si>
  <si>
    <t>20-4357</t>
  </si>
  <si>
    <t>1969 Thorndyke Ln</t>
  </si>
  <si>
    <t>20-4348</t>
  </si>
  <si>
    <t>1970 Thorndyke Ln</t>
  </si>
  <si>
    <t>20-4349</t>
  </si>
  <si>
    <t>1971 Thorndyke Ln</t>
  </si>
  <si>
    <t>20-4344</t>
  </si>
  <si>
    <t>1953 Thorndyke Ln</t>
  </si>
  <si>
    <t>20-4345</t>
  </si>
  <si>
    <t>1955 Thorndyke Ln</t>
  </si>
  <si>
    <t>20-4347</t>
  </si>
  <si>
    <t>1957 Thorndyke Ln</t>
  </si>
  <si>
    <t>21-3207</t>
  </si>
  <si>
    <t>1916 Wilderland Cr</t>
  </si>
  <si>
    <t>Leslie Clifton</t>
  </si>
  <si>
    <t>21-3204</t>
  </si>
  <si>
    <t>2306 Tabor Rd</t>
  </si>
  <si>
    <t>21-3205</t>
  </si>
  <si>
    <t>2008 Wilderland Cr</t>
  </si>
  <si>
    <t>2103187</t>
  </si>
  <si>
    <t>2941 Brisbane Way</t>
  </si>
  <si>
    <t>21-3206</t>
  </si>
  <si>
    <t>1947 Thorndyke Ln</t>
  </si>
  <si>
    <t>21-3211</t>
  </si>
  <si>
    <t>804 E North Ave</t>
  </si>
  <si>
    <t>Remedy Roofing Inc</t>
  </si>
  <si>
    <t>21-3214</t>
  </si>
  <si>
    <t>800 E North Ave</t>
  </si>
  <si>
    <t>21-3215</t>
  </si>
  <si>
    <t>3908 Aspen St</t>
  </si>
  <si>
    <t>Highland Park</t>
  </si>
  <si>
    <t>21-3213</t>
  </si>
  <si>
    <t>4207 Aspen St</t>
  </si>
  <si>
    <t>21-3212</t>
  </si>
  <si>
    <t>4209 Aspen St</t>
  </si>
  <si>
    <t>21-3195</t>
  </si>
  <si>
    <t>3203 Chapel Ct</t>
  </si>
  <si>
    <t>Northwood</t>
  </si>
  <si>
    <t>21-3196</t>
  </si>
  <si>
    <t>3202 Chapel Ct</t>
  </si>
  <si>
    <t>21-3219</t>
  </si>
  <si>
    <t>2310 Staunton Dr</t>
  </si>
  <si>
    <t>Hugo Castillo</t>
  </si>
  <si>
    <t>21-3218</t>
  </si>
  <si>
    <t>804 Boulevard St</t>
  </si>
  <si>
    <t>21-3201</t>
  </si>
  <si>
    <t>2300 E Mercer's Landing</t>
  </si>
  <si>
    <t>Schulte Roofing</t>
  </si>
  <si>
    <t>21-3055</t>
  </si>
  <si>
    <t>3408 Cavitt Avew</t>
  </si>
  <si>
    <t>Seale</t>
  </si>
  <si>
    <t>Dana Oliver</t>
  </si>
  <si>
    <t>21-3227</t>
  </si>
  <si>
    <t>3017 Hummingbird Cr</t>
  </si>
  <si>
    <t>21-3182</t>
  </si>
  <si>
    <t>3029 Wolfpack Loop</t>
  </si>
  <si>
    <t>21-3223</t>
  </si>
  <si>
    <t>D R Horton Homes</t>
  </si>
  <si>
    <t>21-3224</t>
  </si>
  <si>
    <t>1953 Cartwright St</t>
  </si>
  <si>
    <t>21-3225</t>
  </si>
  <si>
    <t>1967 Cartwright St</t>
  </si>
  <si>
    <t>21-3234</t>
  </si>
  <si>
    <t>1801 Gray Stone Dr</t>
  </si>
  <si>
    <t>21-3232</t>
  </si>
  <si>
    <t>1703 Gray Stone Dr</t>
  </si>
  <si>
    <t>21-3233</t>
  </si>
  <si>
    <t>3200 Pinyon Creek Dr</t>
  </si>
  <si>
    <t>Jeff Bott</t>
  </si>
  <si>
    <t>21-2763</t>
  </si>
  <si>
    <t>2828 W SH 21 #65</t>
  </si>
  <si>
    <t>Jose Zuniga</t>
  </si>
  <si>
    <t>21-3093</t>
  </si>
  <si>
    <t>1200 Turkey Creek Rd #380</t>
  </si>
  <si>
    <t>Santos Sic</t>
  </si>
  <si>
    <t>21-3060</t>
  </si>
  <si>
    <t>4101 Old Hearne Rd</t>
  </si>
  <si>
    <t>Moses Baine</t>
  </si>
  <si>
    <t>Eugenio Hernandez</t>
  </si>
  <si>
    <t>21-3251</t>
  </si>
  <si>
    <t>2942 Blue Belle Dr</t>
  </si>
  <si>
    <t>Tom Holy</t>
  </si>
  <si>
    <t>21-3210</t>
  </si>
  <si>
    <t>2007 Polmont Dr</t>
  </si>
  <si>
    <t>Holden Roofing Inc</t>
  </si>
  <si>
    <t>21-3243</t>
  </si>
  <si>
    <t>3807 Barnsley Ct</t>
  </si>
  <si>
    <t>Texas Signature Roofing</t>
  </si>
  <si>
    <t>21-3245</t>
  </si>
  <si>
    <t>2804 Shirewood Dr</t>
  </si>
  <si>
    <t>21-2999</t>
  </si>
  <si>
    <t>1009 Suncrest St</t>
  </si>
  <si>
    <t>BCS Portable Buildings</t>
  </si>
  <si>
    <t>21-3244</t>
  </si>
  <si>
    <t>4200 Tuscany Ct</t>
  </si>
  <si>
    <t>21-3242</t>
  </si>
  <si>
    <t>1018 E 27th St</t>
  </si>
  <si>
    <t>Buchanan Revised</t>
  </si>
  <si>
    <t>21-3258</t>
  </si>
  <si>
    <t>1518 Boone St</t>
  </si>
  <si>
    <t>Rohde</t>
  </si>
  <si>
    <t>Texas Innovation Roofing</t>
  </si>
  <si>
    <t>21-3240</t>
  </si>
  <si>
    <t>108 S Brewer Dr</t>
  </si>
  <si>
    <t>21-3239</t>
  </si>
  <si>
    <t>2911 Alabama Ave</t>
  </si>
  <si>
    <t>21-3230</t>
  </si>
  <si>
    <t>4300 Colony Chase Dr</t>
  </si>
  <si>
    <t>21-3222</t>
  </si>
  <si>
    <t>3206 Chapel Ct</t>
  </si>
  <si>
    <t>21-3189</t>
  </si>
  <si>
    <t>2929 Stevens Dr #113</t>
  </si>
  <si>
    <t>Lucero Zapata</t>
  </si>
  <si>
    <t>21-3047</t>
  </si>
  <si>
    <t>2115 Polmont Dr</t>
  </si>
  <si>
    <t>Sustainable Edge Const</t>
  </si>
  <si>
    <t>21-3269</t>
  </si>
  <si>
    <t>4736 Renwick Dr</t>
  </si>
  <si>
    <t>21-3203</t>
  </si>
  <si>
    <t>2008 Old Hearne Rd</t>
  </si>
  <si>
    <t>Stepen F Austin</t>
  </si>
  <si>
    <t>Miguel Lopez</t>
  </si>
  <si>
    <t>21-3268</t>
  </si>
  <si>
    <t>2810 Cherry Creek Cr</t>
  </si>
  <si>
    <t>21-3271</t>
  </si>
  <si>
    <t>2220 E Briargate Dr</t>
  </si>
  <si>
    <t>21-3272</t>
  </si>
  <si>
    <t>3401 Chinquapin Ct</t>
  </si>
  <si>
    <t>21-3270</t>
  </si>
  <si>
    <t>4832 Knight Dr</t>
  </si>
  <si>
    <t>Dianne Eberhardt</t>
  </si>
  <si>
    <t>21-3265</t>
  </si>
  <si>
    <t>2206 Emerald Dr</t>
  </si>
  <si>
    <t>21-3266</t>
  </si>
  <si>
    <t>2103 Quail Hollow Dr</t>
  </si>
  <si>
    <t>21-3267</t>
  </si>
  <si>
    <t>2701 Rustling Oaks Dr</t>
  </si>
  <si>
    <t>21-3282</t>
  </si>
  <si>
    <t>2131 Dumfries Dr</t>
  </si>
  <si>
    <t>21-3285</t>
  </si>
  <si>
    <t>2521 Whispering Oaks Cr</t>
  </si>
  <si>
    <t>21-3283</t>
  </si>
  <si>
    <t>2108 Hidden Hollow Cr A</t>
  </si>
  <si>
    <t>Hidden Hollow</t>
  </si>
  <si>
    <t>21-3298</t>
  </si>
  <si>
    <t>2055 Brisbane Way</t>
  </si>
  <si>
    <t>21-1090</t>
  </si>
  <si>
    <t>1910 Meridian Ct</t>
  </si>
  <si>
    <t>20-4628</t>
  </si>
  <si>
    <t>2951 Archer Cr</t>
  </si>
  <si>
    <t>21-0518</t>
  </si>
  <si>
    <t>2020 Brisbne Way</t>
  </si>
  <si>
    <t>21-3151</t>
  </si>
  <si>
    <t>5757 Cerrillos Dr</t>
  </si>
  <si>
    <t>21-3145</t>
  </si>
  <si>
    <t>2713 Beck St</t>
  </si>
  <si>
    <t>Four Point O South</t>
  </si>
  <si>
    <t>New Phase Construction</t>
  </si>
  <si>
    <t>21-3042</t>
  </si>
  <si>
    <t>409 W Duncan St</t>
  </si>
  <si>
    <t>J.B. Masonry</t>
  </si>
  <si>
    <t>21-3030</t>
  </si>
  <si>
    <t>504 W 17th St</t>
  </si>
  <si>
    <t>Pedro Garcia</t>
  </si>
  <si>
    <t>21-2575</t>
  </si>
  <si>
    <t>1004 Granite Ct</t>
  </si>
  <si>
    <t>Stone Falls</t>
  </si>
  <si>
    <t xml:space="preserve">B </t>
  </si>
  <si>
    <t>21-3202</t>
  </si>
  <si>
    <t>3245 Rose Hill Ln</t>
  </si>
  <si>
    <t>Ridgewood Custom Homes LLC</t>
  </si>
  <si>
    <t>21-0872</t>
  </si>
  <si>
    <t>420 Industrial Blvd</t>
  </si>
  <si>
    <t>Brazos Indl Park</t>
  </si>
  <si>
    <t>Rowdy Fowler</t>
  </si>
  <si>
    <t>Finish-out</t>
  </si>
  <si>
    <t>Terri King</t>
  </si>
  <si>
    <t>21-3303</t>
  </si>
  <si>
    <t>1205 Brook Hollow Dr</t>
  </si>
  <si>
    <t>Brook Hollow</t>
  </si>
  <si>
    <t>CR Systems Inc</t>
  </si>
  <si>
    <t>21-3307</t>
  </si>
  <si>
    <t>2003 Polmont Dr</t>
  </si>
  <si>
    <t>FSR LLC</t>
  </si>
  <si>
    <t>21-3286</t>
  </si>
  <si>
    <t>4706 Nopalitos Way</t>
  </si>
  <si>
    <t>21-3306</t>
  </si>
  <si>
    <t>905 Enfield St</t>
  </si>
  <si>
    <t>21-3259</t>
  </si>
  <si>
    <t>3013 Candy Ln</t>
  </si>
  <si>
    <t>North Oaks</t>
  </si>
  <si>
    <t>21-3290</t>
  </si>
  <si>
    <t>601 E 23rd St</t>
  </si>
  <si>
    <t>21-3260</t>
  </si>
  <si>
    <t>4101 Chamberlain Cr</t>
  </si>
  <si>
    <t>21-3292</t>
  </si>
  <si>
    <t>304 Sulphur Springs Rd #101</t>
  </si>
  <si>
    <t>SS Townhomes Series LLC</t>
  </si>
  <si>
    <t>21-0867</t>
  </si>
  <si>
    <t>3100 Briarcrest Dr</t>
  </si>
  <si>
    <t>Fred Brown-Hyundai</t>
  </si>
  <si>
    <t>Auto dealarship</t>
  </si>
  <si>
    <t>N Douglas Investments Ltd</t>
  </si>
  <si>
    <t>21-3301</t>
  </si>
  <si>
    <t>209 S Main St</t>
  </si>
  <si>
    <t>Eric Todd</t>
  </si>
  <si>
    <t>21-3296</t>
  </si>
  <si>
    <t>300 N Bryan Ave</t>
  </si>
  <si>
    <t>Debbie Montalbano</t>
  </si>
  <si>
    <t>21-3336</t>
  </si>
  <si>
    <t>802 E WJB Pkwy.</t>
  </si>
  <si>
    <t>Andy Becerra</t>
  </si>
  <si>
    <t>21-3323</t>
  </si>
  <si>
    <t>1214 Webhollow Cr</t>
  </si>
  <si>
    <t>Webhollow</t>
  </si>
  <si>
    <t>21-3324</t>
  </si>
  <si>
    <t>1201 Webhollow Cr</t>
  </si>
  <si>
    <t>21-3331</t>
  </si>
  <si>
    <t>800 E 30th St</t>
  </si>
  <si>
    <t>21-3322</t>
  </si>
  <si>
    <t>2702 Broadmoor Dr</t>
  </si>
  <si>
    <t>Briarcrest Estates #1</t>
  </si>
  <si>
    <t>21-3321</t>
  </si>
  <si>
    <t>3807 Carter Creek Pkwy</t>
  </si>
  <si>
    <t>21-3309</t>
  </si>
  <si>
    <t>2522 Rhapsody Ct</t>
  </si>
  <si>
    <t>21-0875</t>
  </si>
  <si>
    <t>1923 Cambria Dr</t>
  </si>
  <si>
    <t>21-1106</t>
  </si>
  <si>
    <t>1927 Cambria Dr</t>
  </si>
  <si>
    <t>21-3248</t>
  </si>
  <si>
    <t>1500 Barak Ln</t>
  </si>
  <si>
    <t xml:space="preserve"> Southview Terraca </t>
  </si>
  <si>
    <t xml:space="preserve">Rebath of Central Texas </t>
  </si>
  <si>
    <t>21-2498</t>
  </si>
  <si>
    <t>2856 Persimmon Ridge Ct</t>
  </si>
  <si>
    <t xml:space="preserve">KD Builders </t>
  </si>
  <si>
    <t>21-3231</t>
  </si>
  <si>
    <t xml:space="preserve">5311 Hedley Pl </t>
  </si>
  <si>
    <t>21-3194</t>
  </si>
  <si>
    <t>2141 Heritage Meadow Pl</t>
  </si>
  <si>
    <t>21-3353</t>
  </si>
  <si>
    <t>2914 Helm's Gate Cr</t>
  </si>
  <si>
    <t>Rock-Crete Foam Insulators</t>
  </si>
  <si>
    <t>21-3352</t>
  </si>
  <si>
    <t xml:space="preserve">2104 La Brisa Dr </t>
  </si>
  <si>
    <t>21-3325</t>
  </si>
  <si>
    <t>1004 S Coulter Dr</t>
  </si>
  <si>
    <t>21-3326</t>
  </si>
  <si>
    <t>600 S Coulter Dr</t>
  </si>
  <si>
    <t>21-3008</t>
  </si>
  <si>
    <t>3204 Glencairn Ct</t>
  </si>
  <si>
    <t>Premier Pools &amp; Spas</t>
  </si>
  <si>
    <t>21-3350</t>
  </si>
  <si>
    <t>2100 Pantera Dr</t>
  </si>
  <si>
    <t>21-3351</t>
  </si>
  <si>
    <t>3806 Williams Trace Dr</t>
  </si>
  <si>
    <t>21-3262</t>
  </si>
  <si>
    <t>4106 Shawnee Cr</t>
  </si>
  <si>
    <t>Cook &amp; Sons Construction</t>
  </si>
  <si>
    <t>21-3313</t>
  </si>
  <si>
    <t>5012 Greyrock Dr</t>
  </si>
  <si>
    <t xml:space="preserve">Oakmont </t>
  </si>
  <si>
    <t>21-3238</t>
  </si>
  <si>
    <t>3404 Pointe Du Hoc Dr</t>
  </si>
  <si>
    <t>21-3334</t>
  </si>
  <si>
    <t>601 S Bryan Ave</t>
  </si>
  <si>
    <t>Monroe Roofing Inc</t>
  </si>
  <si>
    <t>21-3342</t>
  </si>
  <si>
    <t>21-3367</t>
  </si>
  <si>
    <t>2018 Cedarwood Dr</t>
  </si>
  <si>
    <t>21-3366</t>
  </si>
  <si>
    <t>1205 Barak Cr</t>
  </si>
  <si>
    <t xml:space="preserve">Briargrove </t>
  </si>
  <si>
    <t>21-3354</t>
  </si>
  <si>
    <t>1945 Cartwright St.</t>
  </si>
  <si>
    <t>21-3355</t>
  </si>
  <si>
    <t xml:space="preserve">1957 Cartwright St. </t>
  </si>
  <si>
    <t>21-3356</t>
  </si>
  <si>
    <t xml:space="preserve">1961 Cartwright St </t>
  </si>
  <si>
    <t>21-3357</t>
  </si>
  <si>
    <t>21-2908</t>
  </si>
  <si>
    <t xml:space="preserve">901 Boulevard St </t>
  </si>
  <si>
    <t>21-0213</t>
  </si>
  <si>
    <t>2018 Brisbane Way</t>
  </si>
  <si>
    <t>21-3381</t>
  </si>
  <si>
    <t>801 Tanglewood Dr</t>
  </si>
  <si>
    <t xml:space="preserve">East Garden Acres </t>
  </si>
  <si>
    <t>21-1091</t>
  </si>
  <si>
    <t>1932 Cambria Dr</t>
  </si>
  <si>
    <t>21-3380</t>
  </si>
  <si>
    <t xml:space="preserve">4079 Austins Crossing </t>
  </si>
  <si>
    <t>21-3386</t>
  </si>
  <si>
    <t>905 Cole St.</t>
  </si>
  <si>
    <t xml:space="preserve">Julian Santibanez </t>
  </si>
  <si>
    <t>21-3384</t>
  </si>
  <si>
    <t>2008 Bleeker Cv</t>
  </si>
  <si>
    <t>21-3361</t>
  </si>
  <si>
    <t>4708 Nopalitos Way</t>
  </si>
  <si>
    <t>21-3344</t>
  </si>
  <si>
    <t>4709 Nopalitos Way</t>
  </si>
  <si>
    <t>3509 Surry Gln</t>
  </si>
  <si>
    <t>`</t>
  </si>
  <si>
    <t>3200 Cavitt Ave</t>
  </si>
  <si>
    <t>Midway Place</t>
  </si>
  <si>
    <t>Cavitt St Church of Christ</t>
  </si>
  <si>
    <t>Winter</t>
  </si>
  <si>
    <t>Collaborative Catholic</t>
  </si>
  <si>
    <t>Phillip Garrett</t>
  </si>
  <si>
    <t>21-2959</t>
  </si>
  <si>
    <t>120 S Main St</t>
  </si>
  <si>
    <t>King Window and Door</t>
  </si>
  <si>
    <t>Replace windows</t>
  </si>
  <si>
    <t>LH3 Hospitality LLC</t>
  </si>
  <si>
    <t>21-3316</t>
  </si>
  <si>
    <t>10609 Natural Pond Rd</t>
  </si>
  <si>
    <t>21-3061</t>
  </si>
  <si>
    <t>4824 Native Tree Ln</t>
  </si>
  <si>
    <t>21-3246</t>
  </si>
  <si>
    <t>2062 Viva Rd</t>
  </si>
  <si>
    <t>21-3315</t>
  </si>
  <si>
    <t>10611 natural Pond Rd</t>
  </si>
  <si>
    <t>21-3289</t>
  </si>
  <si>
    <t>3163 Brady Ct</t>
  </si>
  <si>
    <t>21-3288</t>
  </si>
  <si>
    <t>3149 Brady Ct</t>
  </si>
  <si>
    <t>21-3291</t>
  </si>
  <si>
    <t>3109 Brady Ct</t>
  </si>
  <si>
    <t>21-3317</t>
  </si>
  <si>
    <t>10617 Natural Pond Rd</t>
  </si>
  <si>
    <t>21-3041</t>
  </si>
  <si>
    <t>1614 Cottonwood St</t>
  </si>
  <si>
    <t>2B-2</t>
  </si>
  <si>
    <t>Max Martinez</t>
  </si>
  <si>
    <t>21-3368</t>
  </si>
  <si>
    <t>2022 Polmont Dr</t>
  </si>
  <si>
    <t>21-3382</t>
  </si>
  <si>
    <t>3508 Pioneer Cr</t>
  </si>
  <si>
    <t>21-3166</t>
  </si>
  <si>
    <t>4528 Woodbend Dr</t>
  </si>
  <si>
    <t>Rhino Roofing</t>
  </si>
  <si>
    <t>21-3173</t>
  </si>
  <si>
    <t>2027 Mountain Wind Lp</t>
  </si>
  <si>
    <t>Autumn lake</t>
  </si>
  <si>
    <t>21-3221</t>
  </si>
  <si>
    <t>5739 Cerrillos Dr</t>
  </si>
  <si>
    <t>21-3396</t>
  </si>
  <si>
    <t>1305 Barak Ln</t>
  </si>
  <si>
    <t>21-3390</t>
  </si>
  <si>
    <t>3019 Hummingbird Cr</t>
  </si>
  <si>
    <t>21-3293</t>
  </si>
  <si>
    <t>3108 Brady Ct</t>
  </si>
  <si>
    <t>21-3395</t>
  </si>
  <si>
    <t>2214 Finfeather Rd #105</t>
  </si>
  <si>
    <t>21-3431</t>
  </si>
  <si>
    <t>21-3299</t>
  </si>
  <si>
    <t>3140 Brady Ct</t>
  </si>
  <si>
    <t>21-3294</t>
  </si>
  <si>
    <t>3105 Brady Ct</t>
  </si>
  <si>
    <t>p7-29-21</t>
  </si>
  <si>
    <t>21-3319</t>
  </si>
  <si>
    <t>1105 Sage Ave</t>
  </si>
  <si>
    <t>Allen Forest</t>
  </si>
  <si>
    <t>Donna Sieggreen</t>
  </si>
  <si>
    <t>21-2582</t>
  </si>
  <si>
    <t>2622 Colony Vista Dr</t>
  </si>
  <si>
    <t>Aquamarine Pools</t>
  </si>
  <si>
    <t>21-0676</t>
  </si>
  <si>
    <t>3707 McKenzie St</t>
  </si>
  <si>
    <t>21-0321</t>
  </si>
  <si>
    <t>3104 Green St</t>
  </si>
  <si>
    <t>21-0319</t>
  </si>
  <si>
    <t>3102 Green St</t>
  </si>
  <si>
    <t>21-0844</t>
  </si>
  <si>
    <t>2091 Viva Rd</t>
  </si>
  <si>
    <t>21-3423</t>
  </si>
  <si>
    <t>4316 Culpepper Dr</t>
  </si>
  <si>
    <t>Albo Construction</t>
  </si>
  <si>
    <t>21-3422</t>
  </si>
  <si>
    <t>4308 Culpepper Dr</t>
  </si>
  <si>
    <t>21-2418</t>
  </si>
  <si>
    <t>4212 Culpepper Dr</t>
  </si>
  <si>
    <t>21-3174</t>
  </si>
  <si>
    <t>4325 Milam St</t>
  </si>
  <si>
    <t>21-3421</t>
  </si>
  <si>
    <t>4320 Milam St</t>
  </si>
  <si>
    <t>21-3420</t>
  </si>
  <si>
    <t>4317 Milam St</t>
  </si>
  <si>
    <t>21-3419</t>
  </si>
  <si>
    <t>4316 Milam St</t>
  </si>
  <si>
    <t>21-3176</t>
  </si>
  <si>
    <t>4313 Milam St</t>
  </si>
  <si>
    <t>21-3175</t>
  </si>
  <si>
    <t>21-3417</t>
  </si>
  <si>
    <t>4309 Milam St</t>
  </si>
  <si>
    <t>21-2421</t>
  </si>
  <si>
    <t>4308 Milam St</t>
  </si>
  <si>
    <t>21-3416</t>
  </si>
  <si>
    <t>4301 Milam St</t>
  </si>
  <si>
    <t>21-3409</t>
  </si>
  <si>
    <t>4309 Maywood Dr</t>
  </si>
  <si>
    <t>21-3410</t>
  </si>
  <si>
    <t>4312 Maywood Dr</t>
  </si>
  <si>
    <t>21-3411</t>
  </si>
  <si>
    <t>4313 Maywood Dr</t>
  </si>
  <si>
    <t>21-3412</t>
  </si>
  <si>
    <t>4316 Maywood Dr</t>
  </si>
  <si>
    <t>21-3413</t>
  </si>
  <si>
    <t>4324 Maywood Dr</t>
  </si>
  <si>
    <t>21-3414</t>
  </si>
  <si>
    <t>4325 Maywood Dr</t>
  </si>
  <si>
    <t>21-3407</t>
  </si>
  <si>
    <t>4328 Nagle St</t>
  </si>
  <si>
    <t>21-3408</t>
  </si>
  <si>
    <t>4332 Nagle St</t>
  </si>
  <si>
    <t>21-3404</t>
  </si>
  <si>
    <t>200 Foch St</t>
  </si>
  <si>
    <t>21-3405</t>
  </si>
  <si>
    <t>204 Foch St</t>
  </si>
  <si>
    <t>21-3177</t>
  </si>
  <si>
    <t>207 Foch St</t>
  </si>
  <si>
    <t>21-3406</t>
  </si>
  <si>
    <t>208 Foch St</t>
  </si>
  <si>
    <t>21-3178</t>
  </si>
  <si>
    <t>300 Foch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</si>
</sst>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52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5" fontId="2" fillId="8" borderId="0" xfId="0" applyNumberFormat="1" applyFont="1" applyFill="1" applyBorder="1" applyAlignment="1" applyProtection="1">
      <alignment horizontal="center"/>
    </xf>
    <xf numFmtId="3" fontId="7" fillId="8" borderId="7" xfId="1" applyNumberFormat="1" applyFont="1" applyFill="1" applyBorder="1" applyAlignment="1"/>
    <xf numFmtId="166" fontId="7" fillId="0" borderId="27" xfId="0" applyNumberFormat="1" applyFont="1" applyFill="1" applyBorder="1" applyAlignment="1">
      <alignment horizontal="left"/>
    </xf>
    <xf numFmtId="49" fontId="7" fillId="0" borderId="10" xfId="0" applyNumberFormat="1" applyFont="1" applyBorder="1" applyAlignment="1"/>
    <xf numFmtId="0" fontId="7" fillId="0" borderId="10" xfId="0" applyFont="1" applyBorder="1" applyAlignment="1">
      <alignment horizontal="left"/>
    </xf>
    <xf numFmtId="0" fontId="7" fillId="0" borderId="10" xfId="0" applyFont="1" applyBorder="1" applyAlignment="1"/>
    <xf numFmtId="1" fontId="7" fillId="0" borderId="10" xfId="0" applyNumberFormat="1" applyFont="1" applyBorder="1" applyAlignment="1"/>
    <xf numFmtId="0" fontId="2" fillId="0" borderId="10" xfId="0" applyFont="1" applyBorder="1" applyAlignment="1">
      <alignment horizontal="right" wrapText="1"/>
    </xf>
    <xf numFmtId="37" fontId="2" fillId="0" borderId="10" xfId="0" applyNumberFormat="1" applyFont="1" applyFill="1" applyBorder="1" applyAlignment="1" applyProtection="1"/>
    <xf numFmtId="168" fontId="2" fillId="0" borderId="10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>
      <alignment horizontal="center"/>
    </xf>
    <xf numFmtId="166" fontId="7" fillId="0" borderId="28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center"/>
    </xf>
    <xf numFmtId="168" fontId="1" fillId="7" borderId="3" xfId="0" applyNumberFormat="1" applyFont="1" applyFill="1" applyBorder="1" applyAlignment="1" applyProtection="1"/>
    <xf numFmtId="49" fontId="2" fillId="7" borderId="4" xfId="0" applyNumberFormat="1" applyFont="1" applyFill="1" applyBorder="1" applyAlignment="1" applyProtection="1">
      <alignment horizontal="center"/>
    </xf>
    <xf numFmtId="166" fontId="7" fillId="12" borderId="1" xfId="0" applyNumberFormat="1" applyFont="1" applyFill="1" applyBorder="1" applyAlignment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3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710937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48"/>
      <c r="B1" s="294" t="s">
        <v>15</v>
      </c>
      <c r="C1" s="294"/>
      <c r="D1" s="294"/>
      <c r="E1" s="295"/>
      <c r="F1" s="249"/>
      <c r="G1" s="249"/>
      <c r="H1" s="249"/>
      <c r="I1" s="250"/>
    </row>
    <row r="2" spans="1:17" s="16" customFormat="1" ht="21" customHeight="1" x14ac:dyDescent="0.25">
      <c r="A2" s="292" t="s">
        <v>57</v>
      </c>
      <c r="B2" s="251"/>
      <c r="C2" s="251"/>
      <c r="D2" s="252"/>
      <c r="E2" s="253"/>
      <c r="F2" s="292" t="s">
        <v>54</v>
      </c>
      <c r="G2" s="251"/>
      <c r="H2" s="251"/>
      <c r="I2" s="254"/>
    </row>
    <row r="3" spans="1:17" ht="19.5" customHeight="1" x14ac:dyDescent="0.25">
      <c r="A3" s="255" t="s">
        <v>21</v>
      </c>
      <c r="B3" s="256" t="s">
        <v>32</v>
      </c>
      <c r="C3" s="256" t="s">
        <v>53</v>
      </c>
      <c r="D3" s="256" t="s">
        <v>6</v>
      </c>
      <c r="E3" s="257"/>
      <c r="F3" s="255" t="s">
        <v>21</v>
      </c>
      <c r="G3" s="256" t="s">
        <v>32</v>
      </c>
      <c r="H3" s="256" t="s">
        <v>53</v>
      </c>
      <c r="I3" s="258" t="s">
        <v>6</v>
      </c>
    </row>
    <row r="4" spans="1:17" ht="18" customHeight="1" x14ac:dyDescent="0.2">
      <c r="A4" s="259" t="s">
        <v>48</v>
      </c>
      <c r="B4" s="260">
        <v>74</v>
      </c>
      <c r="C4" s="261"/>
      <c r="D4" s="262">
        <v>12999391</v>
      </c>
      <c r="E4" s="257"/>
      <c r="F4" s="259" t="s">
        <v>48</v>
      </c>
      <c r="G4" s="260">
        <v>62</v>
      </c>
      <c r="H4" s="261"/>
      <c r="I4" s="262">
        <v>10177644</v>
      </c>
    </row>
    <row r="5" spans="1:17" ht="15.75" customHeight="1" x14ac:dyDescent="0.2">
      <c r="A5" s="259" t="s">
        <v>49</v>
      </c>
      <c r="B5" s="260">
        <v>0</v>
      </c>
      <c r="C5" s="261"/>
      <c r="D5" s="262">
        <v>0</v>
      </c>
      <c r="E5" s="257"/>
      <c r="F5" s="259" t="s">
        <v>49</v>
      </c>
      <c r="G5" s="260">
        <v>0</v>
      </c>
      <c r="H5" s="261"/>
      <c r="I5" s="262">
        <v>0</v>
      </c>
    </row>
    <row r="6" spans="1:17" ht="15.75" customHeight="1" x14ac:dyDescent="0.2">
      <c r="A6" s="259" t="s">
        <v>38</v>
      </c>
      <c r="B6" s="260">
        <v>0</v>
      </c>
      <c r="C6" s="261">
        <v>0</v>
      </c>
      <c r="D6" s="262">
        <v>0</v>
      </c>
      <c r="E6" s="257"/>
      <c r="F6" s="259" t="s">
        <v>38</v>
      </c>
      <c r="G6" s="260">
        <v>0</v>
      </c>
      <c r="H6" s="261">
        <v>0</v>
      </c>
      <c r="I6" s="262">
        <v>0</v>
      </c>
    </row>
    <row r="7" spans="1:17" ht="15" customHeight="1" x14ac:dyDescent="0.2">
      <c r="A7" s="259" t="s">
        <v>36</v>
      </c>
      <c r="B7" s="260">
        <v>0</v>
      </c>
      <c r="C7" s="261">
        <v>0</v>
      </c>
      <c r="D7" s="262">
        <v>0</v>
      </c>
      <c r="E7" s="257"/>
      <c r="F7" s="259" t="s">
        <v>36</v>
      </c>
      <c r="G7" s="260">
        <v>0</v>
      </c>
      <c r="H7" s="261">
        <v>0</v>
      </c>
      <c r="I7" s="262">
        <v>0</v>
      </c>
    </row>
    <row r="8" spans="1:17" ht="15" customHeight="1" x14ac:dyDescent="0.2">
      <c r="A8" s="285" t="s">
        <v>37</v>
      </c>
      <c r="B8" s="260">
        <v>0</v>
      </c>
      <c r="C8" s="263">
        <v>0</v>
      </c>
      <c r="D8" s="264">
        <v>0</v>
      </c>
      <c r="E8" s="257"/>
      <c r="F8" s="259" t="s">
        <v>37</v>
      </c>
      <c r="G8" s="260">
        <v>1</v>
      </c>
      <c r="H8" s="263">
        <v>9</v>
      </c>
      <c r="I8" s="264">
        <v>507000</v>
      </c>
    </row>
    <row r="9" spans="1:17" ht="15" customHeight="1" x14ac:dyDescent="0.2">
      <c r="A9" s="259" t="s">
        <v>23</v>
      </c>
      <c r="B9" s="260">
        <v>201</v>
      </c>
      <c r="C9" s="263"/>
      <c r="D9" s="264">
        <v>2106068</v>
      </c>
      <c r="E9" s="257"/>
      <c r="F9" s="259" t="s">
        <v>23</v>
      </c>
      <c r="G9" s="260">
        <v>317</v>
      </c>
      <c r="H9" s="263"/>
      <c r="I9" s="264">
        <v>2689405</v>
      </c>
    </row>
    <row r="10" spans="1:17" ht="15.75" customHeight="1" x14ac:dyDescent="0.2">
      <c r="A10" s="259" t="s">
        <v>14</v>
      </c>
      <c r="B10" s="260">
        <v>2</v>
      </c>
      <c r="C10" s="263"/>
      <c r="D10" s="264">
        <v>179275</v>
      </c>
      <c r="E10" s="257"/>
      <c r="F10" s="259" t="s">
        <v>14</v>
      </c>
      <c r="G10" s="260">
        <v>5</v>
      </c>
      <c r="H10" s="263"/>
      <c r="I10" s="264">
        <v>301198</v>
      </c>
    </row>
    <row r="11" spans="1:17" ht="15.75" customHeight="1" x14ac:dyDescent="0.2">
      <c r="A11" s="259" t="s">
        <v>10</v>
      </c>
      <c r="B11" s="265">
        <v>28</v>
      </c>
      <c r="C11" s="263"/>
      <c r="D11" s="264">
        <v>0</v>
      </c>
      <c r="E11" s="257"/>
      <c r="F11" s="259" t="s">
        <v>10</v>
      </c>
      <c r="G11" s="265">
        <v>1</v>
      </c>
      <c r="H11" s="263"/>
      <c r="I11" s="264">
        <v>0</v>
      </c>
    </row>
    <row r="12" spans="1:17" ht="15" customHeight="1" x14ac:dyDescent="0.2">
      <c r="A12" s="259" t="s">
        <v>22</v>
      </c>
      <c r="B12" s="260">
        <v>17</v>
      </c>
      <c r="C12" s="263"/>
      <c r="D12" s="264">
        <v>5617678</v>
      </c>
      <c r="E12" s="257"/>
      <c r="F12" s="259" t="s">
        <v>22</v>
      </c>
      <c r="G12" s="260">
        <v>24</v>
      </c>
      <c r="H12" s="263"/>
      <c r="I12" s="264">
        <v>14890555</v>
      </c>
      <c r="Q12" s="24"/>
    </row>
    <row r="13" spans="1:17" ht="15.75" customHeight="1" x14ac:dyDescent="0.2">
      <c r="A13" s="259" t="s">
        <v>39</v>
      </c>
      <c r="B13" s="260">
        <v>29</v>
      </c>
      <c r="C13" s="263"/>
      <c r="D13" s="264">
        <v>4891060</v>
      </c>
      <c r="E13" s="257"/>
      <c r="F13" s="259" t="s">
        <v>39</v>
      </c>
      <c r="G13" s="260">
        <v>31</v>
      </c>
      <c r="H13" s="263"/>
      <c r="I13" s="264">
        <v>2326609</v>
      </c>
    </row>
    <row r="14" spans="1:17" ht="15.75" customHeight="1" x14ac:dyDescent="0.2">
      <c r="A14" s="259" t="s">
        <v>9</v>
      </c>
      <c r="B14" s="260">
        <v>4</v>
      </c>
      <c r="C14" s="263"/>
      <c r="D14" s="264">
        <v>256570</v>
      </c>
      <c r="E14" s="257"/>
      <c r="F14" s="259" t="s">
        <v>9</v>
      </c>
      <c r="G14" s="260">
        <v>4</v>
      </c>
      <c r="H14" s="263"/>
      <c r="I14" s="264">
        <v>135000</v>
      </c>
    </row>
    <row r="15" spans="1:17" ht="15" customHeight="1" x14ac:dyDescent="0.2">
      <c r="A15" s="266" t="s">
        <v>11</v>
      </c>
      <c r="B15" s="267">
        <v>15</v>
      </c>
      <c r="C15" s="268"/>
      <c r="D15" s="269">
        <v>0</v>
      </c>
      <c r="E15" s="257"/>
      <c r="F15" s="266" t="s">
        <v>11</v>
      </c>
      <c r="G15" s="267">
        <v>15</v>
      </c>
      <c r="H15" s="268"/>
      <c r="I15" s="269">
        <v>0</v>
      </c>
    </row>
    <row r="16" spans="1:17" ht="16.5" customHeight="1" x14ac:dyDescent="0.25">
      <c r="A16" s="270" t="s">
        <v>13</v>
      </c>
      <c r="B16" s="314">
        <f>SUM(B4:B15)</f>
        <v>370</v>
      </c>
      <c r="C16" s="288">
        <f>SUM(C4:C15)</f>
        <v>0</v>
      </c>
      <c r="D16" s="313">
        <f>SUM(D4:D15)</f>
        <v>26050042</v>
      </c>
      <c r="E16" s="257"/>
      <c r="F16" s="270" t="s">
        <v>13</v>
      </c>
      <c r="G16" s="271">
        <f>SUM(G4:G15)</f>
        <v>460</v>
      </c>
      <c r="H16" s="272">
        <f>SUM(H4:H15)</f>
        <v>9</v>
      </c>
      <c r="I16" s="273">
        <f>SUM(I4:I15)</f>
        <v>31027411</v>
      </c>
    </row>
    <row r="17" spans="1:11" ht="18.75" customHeight="1" x14ac:dyDescent="0.2">
      <c r="A17" s="274"/>
      <c r="B17" s="275"/>
      <c r="C17" s="275"/>
      <c r="D17" s="275"/>
      <c r="E17" s="257"/>
      <c r="F17" s="275"/>
      <c r="G17" s="275"/>
      <c r="H17" s="275"/>
      <c r="I17" s="276"/>
    </row>
    <row r="18" spans="1:11" ht="18" x14ac:dyDescent="0.25">
      <c r="A18" s="293" t="s">
        <v>56</v>
      </c>
      <c r="B18" s="277"/>
      <c r="C18" s="278"/>
      <c r="D18" s="279"/>
      <c r="E18" s="257"/>
      <c r="F18" s="293" t="s">
        <v>55</v>
      </c>
      <c r="G18" s="277"/>
      <c r="H18" s="278"/>
      <c r="I18" s="280"/>
    </row>
    <row r="19" spans="1:11" ht="21" customHeight="1" x14ac:dyDescent="0.25">
      <c r="A19" s="281" t="s">
        <v>21</v>
      </c>
      <c r="B19" s="282" t="s">
        <v>32</v>
      </c>
      <c r="C19" s="282" t="s">
        <v>53</v>
      </c>
      <c r="D19" s="282" t="s">
        <v>6</v>
      </c>
      <c r="E19" s="253"/>
      <c r="F19" s="281" t="s">
        <v>21</v>
      </c>
      <c r="G19" s="282" t="s">
        <v>32</v>
      </c>
      <c r="H19" s="283"/>
      <c r="I19" s="284" t="s">
        <v>6</v>
      </c>
    </row>
    <row r="20" spans="1:11" ht="17.25" customHeight="1" x14ac:dyDescent="0.2">
      <c r="A20" s="285" t="s">
        <v>48</v>
      </c>
      <c r="B20" s="260">
        <f>B4+509</f>
        <v>583</v>
      </c>
      <c r="C20" s="261"/>
      <c r="D20" s="262">
        <f>D4+98360845</f>
        <v>111360236</v>
      </c>
      <c r="E20" s="257"/>
      <c r="F20" s="285" t="s">
        <v>48</v>
      </c>
      <c r="G20" s="260">
        <v>395</v>
      </c>
      <c r="H20" s="261"/>
      <c r="I20" s="262">
        <v>73994147</v>
      </c>
    </row>
    <row r="21" spans="1:11" ht="15" customHeight="1" x14ac:dyDescent="0.2">
      <c r="A21" s="285" t="s">
        <v>49</v>
      </c>
      <c r="B21" s="260">
        <f>B5+26</f>
        <v>26</v>
      </c>
      <c r="C21" s="261"/>
      <c r="D21" s="262">
        <f>D5+3377506</f>
        <v>3377506</v>
      </c>
      <c r="E21" s="257"/>
      <c r="F21" s="285" t="s">
        <v>49</v>
      </c>
      <c r="G21" s="260">
        <v>20</v>
      </c>
      <c r="H21" s="261"/>
      <c r="I21" s="262">
        <v>3166002</v>
      </c>
    </row>
    <row r="22" spans="1:11" ht="15" customHeight="1" x14ac:dyDescent="0.2">
      <c r="A22" s="285" t="s">
        <v>38</v>
      </c>
      <c r="B22" s="260">
        <f>B6+0</f>
        <v>0</v>
      </c>
      <c r="C22" s="261">
        <v>0</v>
      </c>
      <c r="D22" s="262">
        <f>D6+0</f>
        <v>0</v>
      </c>
      <c r="E22" s="257"/>
      <c r="F22" s="285" t="s">
        <v>38</v>
      </c>
      <c r="G22" s="260">
        <v>0</v>
      </c>
      <c r="H22" s="261">
        <v>0</v>
      </c>
      <c r="I22" s="262">
        <v>0</v>
      </c>
    </row>
    <row r="23" spans="1:11" ht="16.5" customHeight="1" x14ac:dyDescent="0.2">
      <c r="A23" s="285" t="s">
        <v>36</v>
      </c>
      <c r="B23" s="260">
        <f>B7+0</f>
        <v>0</v>
      </c>
      <c r="C23" s="261">
        <v>0</v>
      </c>
      <c r="D23" s="262">
        <f>D7+0</f>
        <v>0</v>
      </c>
      <c r="E23" s="257"/>
      <c r="F23" s="285" t="s">
        <v>36</v>
      </c>
      <c r="G23" s="260">
        <v>2</v>
      </c>
      <c r="H23" s="261">
        <v>8</v>
      </c>
      <c r="I23" s="262">
        <v>1043856</v>
      </c>
    </row>
    <row r="24" spans="1:11" ht="17.25" customHeight="1" x14ac:dyDescent="0.2">
      <c r="A24" s="285" t="s">
        <v>37</v>
      </c>
      <c r="B24" s="260">
        <f>B8+2</f>
        <v>2</v>
      </c>
      <c r="C24" s="263">
        <v>22</v>
      </c>
      <c r="D24" s="264">
        <f>D8+1408000</f>
        <v>1408000</v>
      </c>
      <c r="E24" s="257"/>
      <c r="F24" s="285" t="s">
        <v>37</v>
      </c>
      <c r="G24" s="260">
        <v>1</v>
      </c>
      <c r="H24" s="263">
        <v>9</v>
      </c>
      <c r="I24" s="264">
        <v>507000</v>
      </c>
    </row>
    <row r="25" spans="1:11" ht="17.25" customHeight="1" x14ac:dyDescent="0.2">
      <c r="A25" s="286" t="s">
        <v>23</v>
      </c>
      <c r="B25" s="260">
        <f>B9+942</f>
        <v>1143</v>
      </c>
      <c r="C25" s="263"/>
      <c r="D25" s="264">
        <f>D9+10236263</f>
        <v>12342331</v>
      </c>
      <c r="E25" s="287"/>
      <c r="F25" s="286" t="s">
        <v>23</v>
      </c>
      <c r="G25" s="260">
        <v>674</v>
      </c>
      <c r="H25" s="263"/>
      <c r="I25" s="264">
        <v>6944696</v>
      </c>
    </row>
    <row r="26" spans="1:11" ht="16.5" customHeight="1" x14ac:dyDescent="0.2">
      <c r="A26" s="286" t="s">
        <v>14</v>
      </c>
      <c r="B26" s="260">
        <f>B10+20</f>
        <v>22</v>
      </c>
      <c r="C26" s="263"/>
      <c r="D26" s="264">
        <f>D10+1057049</f>
        <v>1236324</v>
      </c>
      <c r="E26" s="287"/>
      <c r="F26" s="286" t="s">
        <v>14</v>
      </c>
      <c r="G26" s="260">
        <v>32</v>
      </c>
      <c r="H26" s="263"/>
      <c r="I26" s="264">
        <v>1648566</v>
      </c>
    </row>
    <row r="27" spans="1:11" ht="15" customHeight="1" x14ac:dyDescent="0.2">
      <c r="A27" s="286" t="s">
        <v>10</v>
      </c>
      <c r="B27" s="265">
        <f>B11+47</f>
        <v>75</v>
      </c>
      <c r="C27" s="263"/>
      <c r="D27" s="264">
        <v>0</v>
      </c>
      <c r="E27" s="287"/>
      <c r="F27" s="286" t="s">
        <v>10</v>
      </c>
      <c r="G27" s="265">
        <v>36</v>
      </c>
      <c r="H27" s="263"/>
      <c r="I27" s="264">
        <v>0</v>
      </c>
      <c r="K27" s="15"/>
    </row>
    <row r="28" spans="1:11" ht="16.5" customHeight="1" x14ac:dyDescent="0.2">
      <c r="A28" s="286" t="s">
        <v>22</v>
      </c>
      <c r="B28" s="260">
        <f>B12+68</f>
        <v>85</v>
      </c>
      <c r="C28" s="263"/>
      <c r="D28" s="264">
        <f>D12+60086768</f>
        <v>65704446</v>
      </c>
      <c r="E28" s="287"/>
      <c r="F28" s="286" t="s">
        <v>22</v>
      </c>
      <c r="G28" s="260">
        <v>63</v>
      </c>
      <c r="H28" s="263"/>
      <c r="I28" s="264">
        <v>32845545</v>
      </c>
    </row>
    <row r="29" spans="1:11" ht="16.5" customHeight="1" x14ac:dyDescent="0.2">
      <c r="A29" s="286" t="s">
        <v>39</v>
      </c>
      <c r="B29" s="260">
        <f>B13+137</f>
        <v>166</v>
      </c>
      <c r="C29" s="263"/>
      <c r="D29" s="264">
        <f>D13+22661559</f>
        <v>27552619</v>
      </c>
      <c r="E29" s="287"/>
      <c r="F29" s="286" t="s">
        <v>39</v>
      </c>
      <c r="G29" s="260">
        <v>115</v>
      </c>
      <c r="H29" s="263"/>
      <c r="I29" s="264">
        <v>17683745</v>
      </c>
    </row>
    <row r="30" spans="1:11" ht="15.75" customHeight="1" x14ac:dyDescent="0.2">
      <c r="A30" s="285" t="s">
        <v>9</v>
      </c>
      <c r="B30" s="260">
        <f>B14+28</f>
        <v>32</v>
      </c>
      <c r="C30" s="263"/>
      <c r="D30" s="264">
        <f>D14+1649135</f>
        <v>1905705</v>
      </c>
      <c r="E30" s="257"/>
      <c r="F30" s="285" t="s">
        <v>9</v>
      </c>
      <c r="G30" s="260">
        <v>30</v>
      </c>
      <c r="H30" s="263"/>
      <c r="I30" s="264">
        <v>1467815</v>
      </c>
    </row>
    <row r="31" spans="1:11" ht="16.5" customHeight="1" x14ac:dyDescent="0.2">
      <c r="A31" s="285" t="s">
        <v>11</v>
      </c>
      <c r="B31" s="267">
        <f>B15+97</f>
        <v>112</v>
      </c>
      <c r="C31" s="268"/>
      <c r="D31" s="269">
        <v>0</v>
      </c>
      <c r="E31" s="257"/>
      <c r="F31" s="285" t="s">
        <v>11</v>
      </c>
      <c r="G31" s="267">
        <v>121</v>
      </c>
      <c r="H31" s="268"/>
      <c r="I31" s="269">
        <v>0</v>
      </c>
    </row>
    <row r="32" spans="1:11" ht="15.75" customHeight="1" x14ac:dyDescent="0.25">
      <c r="A32" s="270" t="s">
        <v>13</v>
      </c>
      <c r="B32" s="315">
        <f>SUM(B20:B31)</f>
        <v>2246</v>
      </c>
      <c r="C32" s="288">
        <f>SUM(C20:C31)</f>
        <v>22</v>
      </c>
      <c r="D32" s="316">
        <f>SUM(D20:D31)</f>
        <v>224887167</v>
      </c>
      <c r="E32" s="289"/>
      <c r="F32" s="270" t="s">
        <v>13</v>
      </c>
      <c r="G32" s="290">
        <f>SUM(G20:G31)</f>
        <v>1489</v>
      </c>
      <c r="H32" s="272">
        <f>SUM(H20:H31)</f>
        <v>17</v>
      </c>
      <c r="I32" s="291">
        <f>SUM(I20:I31)</f>
        <v>139301372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01"/>
      <c r="D34" s="14"/>
    </row>
    <row r="35" spans="2:4" x14ac:dyDescent="0.2">
      <c r="C35" s="301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8"/>
  <sheetViews>
    <sheetView topLeftCell="A283" zoomScale="115" zoomScaleNormal="115" workbookViewId="0">
      <selection activeCell="N14" sqref="N14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43" t="s">
        <v>50</v>
      </c>
      <c r="B1" s="344"/>
      <c r="C1" s="344"/>
      <c r="D1" s="35"/>
      <c r="E1" s="36"/>
      <c r="F1" s="36"/>
      <c r="G1" s="36"/>
      <c r="H1" s="177"/>
      <c r="I1" s="223"/>
      <c r="J1" s="35"/>
      <c r="K1" s="36"/>
      <c r="L1" s="35"/>
      <c r="M1" s="240"/>
    </row>
    <row r="2" spans="1:21" ht="15" customHeight="1" x14ac:dyDescent="0.2">
      <c r="A2" s="224" t="s">
        <v>0</v>
      </c>
      <c r="B2" s="225" t="s">
        <v>17</v>
      </c>
      <c r="C2" s="226" t="s">
        <v>2</v>
      </c>
      <c r="D2" s="226" t="s">
        <v>3</v>
      </c>
      <c r="E2" s="227" t="s">
        <v>20</v>
      </c>
      <c r="F2" s="228" t="s">
        <v>18</v>
      </c>
      <c r="G2" s="228" t="s">
        <v>5</v>
      </c>
      <c r="H2" s="226" t="s">
        <v>19</v>
      </c>
      <c r="I2" s="237" t="s">
        <v>40</v>
      </c>
      <c r="J2" s="239" t="s">
        <v>29</v>
      </c>
      <c r="K2" s="229" t="s">
        <v>30</v>
      </c>
      <c r="L2" s="230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342">
        <v>44377</v>
      </c>
      <c r="B3" s="205" t="s">
        <v>421</v>
      </c>
      <c r="C3" s="206" t="s">
        <v>422</v>
      </c>
      <c r="D3" s="206" t="s">
        <v>79</v>
      </c>
      <c r="E3" s="197"/>
      <c r="F3" s="231"/>
      <c r="G3" s="231"/>
      <c r="H3" s="206" t="s">
        <v>423</v>
      </c>
      <c r="I3" s="79">
        <v>1</v>
      </c>
      <c r="J3" s="232">
        <v>1176</v>
      </c>
      <c r="K3" s="233">
        <v>98</v>
      </c>
      <c r="L3" s="161">
        <v>123000</v>
      </c>
      <c r="M3" s="2"/>
      <c r="N3" s="2"/>
      <c r="O3" s="2"/>
      <c r="P3" s="2"/>
      <c r="Q3" s="2"/>
      <c r="R3" s="2"/>
      <c r="S3" s="2"/>
      <c r="T3" s="2"/>
      <c r="U3" s="2"/>
    </row>
    <row r="4" spans="1:21" ht="15" customHeight="1" x14ac:dyDescent="0.2">
      <c r="A4" s="204">
        <v>44378</v>
      </c>
      <c r="B4" s="71" t="s">
        <v>350</v>
      </c>
      <c r="C4" s="72" t="s">
        <v>351</v>
      </c>
      <c r="D4" s="72" t="s">
        <v>352</v>
      </c>
      <c r="E4" s="197">
        <v>1</v>
      </c>
      <c r="F4" s="202">
        <v>20</v>
      </c>
      <c r="G4" s="72">
        <v>13</v>
      </c>
      <c r="H4" s="72" t="s">
        <v>353</v>
      </c>
      <c r="I4" s="81">
        <v>1</v>
      </c>
      <c r="J4" s="203">
        <v>2102</v>
      </c>
      <c r="K4" s="97">
        <v>412</v>
      </c>
      <c r="L4" s="161">
        <v>174570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04">
        <v>44378</v>
      </c>
      <c r="B5" s="205" t="s">
        <v>411</v>
      </c>
      <c r="C5" s="206" t="s">
        <v>412</v>
      </c>
      <c r="D5" s="206" t="s">
        <v>352</v>
      </c>
      <c r="E5" s="197">
        <v>1</v>
      </c>
      <c r="F5" s="231">
        <v>9</v>
      </c>
      <c r="G5" s="231">
        <v>13</v>
      </c>
      <c r="H5" s="206" t="s">
        <v>353</v>
      </c>
      <c r="I5" s="79">
        <v>1</v>
      </c>
      <c r="J5" s="232">
        <v>3020</v>
      </c>
      <c r="K5" s="233">
        <v>460</v>
      </c>
      <c r="L5" s="161">
        <v>250734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4">
        <v>44378</v>
      </c>
      <c r="B6" s="205" t="s">
        <v>413</v>
      </c>
      <c r="C6" s="206" t="s">
        <v>414</v>
      </c>
      <c r="D6" s="206" t="s">
        <v>420</v>
      </c>
      <c r="E6" s="197"/>
      <c r="F6" s="231"/>
      <c r="G6" s="231"/>
      <c r="H6" s="206" t="s">
        <v>415</v>
      </c>
      <c r="I6" s="79">
        <v>1</v>
      </c>
      <c r="J6" s="232">
        <v>1364</v>
      </c>
      <c r="K6" s="233">
        <v>593</v>
      </c>
      <c r="L6" s="161">
        <v>120000</v>
      </c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04">
        <v>44378</v>
      </c>
      <c r="B7" s="205" t="s">
        <v>416</v>
      </c>
      <c r="C7" s="206" t="s">
        <v>417</v>
      </c>
      <c r="D7" s="206" t="s">
        <v>418</v>
      </c>
      <c r="E7" s="197"/>
      <c r="F7" s="231">
        <v>6</v>
      </c>
      <c r="G7" s="231">
        <v>1</v>
      </c>
      <c r="H7" s="206" t="s">
        <v>419</v>
      </c>
      <c r="I7" s="79">
        <v>1</v>
      </c>
      <c r="J7" s="232">
        <v>1225</v>
      </c>
      <c r="K7" s="233">
        <v>361</v>
      </c>
      <c r="L7" s="161">
        <v>104676</v>
      </c>
    </row>
    <row r="8" spans="1:21" ht="15" customHeight="1" x14ac:dyDescent="0.2">
      <c r="A8" s="204">
        <v>44379</v>
      </c>
      <c r="B8" s="205" t="s">
        <v>406</v>
      </c>
      <c r="C8" s="206" t="s">
        <v>407</v>
      </c>
      <c r="D8" s="206" t="s">
        <v>408</v>
      </c>
      <c r="E8" s="197">
        <v>4</v>
      </c>
      <c r="F8" s="318">
        <v>10</v>
      </c>
      <c r="G8" s="206">
        <v>18</v>
      </c>
      <c r="H8" s="206" t="s">
        <v>362</v>
      </c>
      <c r="I8" s="79">
        <v>1</v>
      </c>
      <c r="J8" s="203">
        <v>1443</v>
      </c>
      <c r="K8" s="320">
        <v>413</v>
      </c>
      <c r="L8" s="199">
        <v>122562</v>
      </c>
      <c r="M8" s="2"/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162">
        <v>44379</v>
      </c>
      <c r="B9" s="71" t="s">
        <v>409</v>
      </c>
      <c r="C9" s="72" t="s">
        <v>410</v>
      </c>
      <c r="D9" s="242" t="s">
        <v>408</v>
      </c>
      <c r="E9" s="197">
        <v>4</v>
      </c>
      <c r="F9" s="198">
        <v>10</v>
      </c>
      <c r="G9" s="198">
        <v>17</v>
      </c>
      <c r="H9" s="206" t="s">
        <v>362</v>
      </c>
      <c r="I9" s="81">
        <v>1</v>
      </c>
      <c r="J9" s="75">
        <v>2587</v>
      </c>
      <c r="K9" s="97">
        <v>434</v>
      </c>
      <c r="L9" s="161">
        <v>199320</v>
      </c>
      <c r="M9" s="2"/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162">
        <v>44383</v>
      </c>
      <c r="B10" s="71" t="s">
        <v>395</v>
      </c>
      <c r="C10" s="72" t="s">
        <v>396</v>
      </c>
      <c r="D10" s="72" t="s">
        <v>389</v>
      </c>
      <c r="E10" s="197" t="s">
        <v>390</v>
      </c>
      <c r="F10" s="198">
        <v>19</v>
      </c>
      <c r="G10" s="198">
        <v>25</v>
      </c>
      <c r="H10" s="206" t="s">
        <v>362</v>
      </c>
      <c r="I10" s="81">
        <v>1</v>
      </c>
      <c r="J10" s="203">
        <v>2082</v>
      </c>
      <c r="K10" s="97">
        <v>452</v>
      </c>
      <c r="L10" s="161">
        <v>173910</v>
      </c>
      <c r="M10" s="2"/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4">
        <v>44383</v>
      </c>
      <c r="B11" s="205" t="s">
        <v>397</v>
      </c>
      <c r="C11" s="206" t="s">
        <v>398</v>
      </c>
      <c r="D11" s="244" t="s">
        <v>399</v>
      </c>
      <c r="E11" s="197">
        <v>2</v>
      </c>
      <c r="F11" s="231">
        <v>9</v>
      </c>
      <c r="G11" s="231">
        <v>5</v>
      </c>
      <c r="H11" s="206" t="s">
        <v>394</v>
      </c>
      <c r="I11" s="79">
        <v>1</v>
      </c>
      <c r="J11" s="232">
        <v>2125</v>
      </c>
      <c r="K11" s="233">
        <v>398</v>
      </c>
      <c r="L11" s="161">
        <v>166518</v>
      </c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162">
        <v>44383</v>
      </c>
      <c r="B12" s="71" t="s">
        <v>400</v>
      </c>
      <c r="C12" s="72" t="s">
        <v>401</v>
      </c>
      <c r="D12" s="72" t="s">
        <v>399</v>
      </c>
      <c r="E12" s="197">
        <v>3</v>
      </c>
      <c r="F12" s="202">
        <v>6</v>
      </c>
      <c r="G12" s="72">
        <v>2</v>
      </c>
      <c r="H12" s="72" t="s">
        <v>394</v>
      </c>
      <c r="I12" s="81">
        <v>1</v>
      </c>
      <c r="J12" s="203">
        <v>2153</v>
      </c>
      <c r="K12" s="97">
        <v>398</v>
      </c>
      <c r="L12" s="161">
        <v>168366</v>
      </c>
      <c r="M12" s="2"/>
      <c r="N12" s="2"/>
    </row>
    <row r="13" spans="1:21" ht="15" customHeight="1" x14ac:dyDescent="0.2">
      <c r="A13" s="204">
        <v>44383</v>
      </c>
      <c r="B13" s="205" t="s">
        <v>402</v>
      </c>
      <c r="C13" s="206" t="s">
        <v>403</v>
      </c>
      <c r="D13" s="206" t="s">
        <v>399</v>
      </c>
      <c r="E13" s="197">
        <v>2</v>
      </c>
      <c r="F13" s="231">
        <v>10</v>
      </c>
      <c r="G13" s="231">
        <v>5</v>
      </c>
      <c r="H13" s="206" t="s">
        <v>394</v>
      </c>
      <c r="I13" s="79">
        <v>1</v>
      </c>
      <c r="J13" s="232">
        <v>1561</v>
      </c>
      <c r="K13" s="233">
        <v>394</v>
      </c>
      <c r="L13" s="161">
        <v>129030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4">
        <v>44383</v>
      </c>
      <c r="B14" s="205" t="s">
        <v>404</v>
      </c>
      <c r="C14" s="206" t="s">
        <v>405</v>
      </c>
      <c r="D14" s="206" t="s">
        <v>393</v>
      </c>
      <c r="E14" s="197"/>
      <c r="F14" s="231">
        <v>4</v>
      </c>
      <c r="G14" s="231">
        <v>2</v>
      </c>
      <c r="H14" s="206" t="s">
        <v>394</v>
      </c>
      <c r="I14" s="81">
        <v>1</v>
      </c>
      <c r="J14" s="203">
        <v>2416</v>
      </c>
      <c r="K14" s="320">
        <v>410</v>
      </c>
      <c r="L14" s="199">
        <v>112000</v>
      </c>
      <c r="M14" s="2"/>
      <c r="N14" s="2"/>
      <c r="O14" s="2"/>
      <c r="P14" s="2"/>
      <c r="Q14" s="2"/>
      <c r="R14" s="2"/>
      <c r="S14" s="2"/>
      <c r="T14" s="2"/>
      <c r="U14" s="2"/>
    </row>
    <row r="15" spans="1:21" ht="15" customHeight="1" x14ac:dyDescent="0.2">
      <c r="A15" s="204">
        <v>44383</v>
      </c>
      <c r="B15" s="205" t="s">
        <v>731</v>
      </c>
      <c r="C15" s="206" t="s">
        <v>732</v>
      </c>
      <c r="D15" s="206" t="s">
        <v>389</v>
      </c>
      <c r="E15" s="197" t="s">
        <v>390</v>
      </c>
      <c r="F15" s="231">
        <v>7</v>
      </c>
      <c r="G15" s="231">
        <v>27</v>
      </c>
      <c r="H15" s="206" t="s">
        <v>699</v>
      </c>
      <c r="I15" s="79">
        <v>1</v>
      </c>
      <c r="J15" s="232">
        <v>2040</v>
      </c>
      <c r="K15" s="233">
        <v>745</v>
      </c>
      <c r="L15" s="161">
        <v>183810</v>
      </c>
      <c r="M15" s="2"/>
      <c r="N15" s="2"/>
      <c r="O15" s="2"/>
      <c r="P15" s="2"/>
      <c r="Q15" s="2"/>
      <c r="R15" s="2"/>
      <c r="S15" s="2"/>
      <c r="T15" s="2"/>
      <c r="U15" s="2"/>
    </row>
    <row r="16" spans="1:21" ht="15" customHeight="1" x14ac:dyDescent="0.2">
      <c r="A16" s="204">
        <v>44384</v>
      </c>
      <c r="B16" s="205" t="s">
        <v>375</v>
      </c>
      <c r="C16" s="206" t="s">
        <v>376</v>
      </c>
      <c r="D16" s="206" t="s">
        <v>377</v>
      </c>
      <c r="E16" s="197"/>
      <c r="F16" s="231">
        <v>3</v>
      </c>
      <c r="G16" s="231">
        <v>1</v>
      </c>
      <c r="H16" s="206" t="s">
        <v>378</v>
      </c>
      <c r="I16" s="79">
        <v>1</v>
      </c>
      <c r="J16" s="232">
        <v>1287</v>
      </c>
      <c r="K16" s="233">
        <v>472</v>
      </c>
      <c r="L16" s="161">
        <v>132000</v>
      </c>
    </row>
    <row r="17" spans="1:21" ht="15" customHeight="1" x14ac:dyDescent="0.2">
      <c r="A17" s="204">
        <v>44384</v>
      </c>
      <c r="B17" s="205" t="s">
        <v>385</v>
      </c>
      <c r="C17" s="206" t="s">
        <v>386</v>
      </c>
      <c r="D17" s="206" t="s">
        <v>361</v>
      </c>
      <c r="E17" s="197">
        <v>1</v>
      </c>
      <c r="F17" s="231">
        <v>3</v>
      </c>
      <c r="G17" s="231">
        <v>8</v>
      </c>
      <c r="H17" s="206" t="s">
        <v>362</v>
      </c>
      <c r="I17" s="79">
        <v>1</v>
      </c>
      <c r="J17" s="232">
        <v>1613</v>
      </c>
      <c r="K17" s="319">
        <v>608</v>
      </c>
      <c r="L17" s="199">
        <v>146586</v>
      </c>
      <c r="N17" s="2"/>
      <c r="O17" s="2"/>
      <c r="P17" s="2"/>
      <c r="Q17" s="2"/>
      <c r="R17" s="2"/>
      <c r="S17" s="2"/>
      <c r="T17" s="2"/>
      <c r="U17" s="2"/>
    </row>
    <row r="18" spans="1:21" ht="15" customHeight="1" x14ac:dyDescent="0.2">
      <c r="A18" s="204">
        <v>44384</v>
      </c>
      <c r="B18" s="205" t="s">
        <v>387</v>
      </c>
      <c r="C18" s="206" t="s">
        <v>388</v>
      </c>
      <c r="D18" s="206" t="s">
        <v>389</v>
      </c>
      <c r="E18" s="197" t="s">
        <v>390</v>
      </c>
      <c r="F18" s="231">
        <v>18</v>
      </c>
      <c r="G18" s="231">
        <v>25</v>
      </c>
      <c r="H18" s="206" t="s">
        <v>362</v>
      </c>
      <c r="I18" s="79">
        <v>1</v>
      </c>
      <c r="J18" s="232">
        <v>2082</v>
      </c>
      <c r="K18" s="233">
        <v>586</v>
      </c>
      <c r="L18" s="161">
        <v>176154</v>
      </c>
      <c r="N18" s="2"/>
      <c r="T18" s="2"/>
      <c r="U18" s="2"/>
    </row>
    <row r="19" spans="1:21" ht="15" customHeight="1" x14ac:dyDescent="0.2">
      <c r="A19" s="204">
        <v>44384</v>
      </c>
      <c r="B19" s="205" t="s">
        <v>391</v>
      </c>
      <c r="C19" s="206" t="s">
        <v>392</v>
      </c>
      <c r="D19" s="206" t="s">
        <v>393</v>
      </c>
      <c r="E19" s="197"/>
      <c r="F19" s="231">
        <v>4</v>
      </c>
      <c r="G19" s="231">
        <v>1</v>
      </c>
      <c r="H19" s="206" t="s">
        <v>394</v>
      </c>
      <c r="I19" s="79">
        <v>1</v>
      </c>
      <c r="J19" s="232">
        <v>1040</v>
      </c>
      <c r="K19" s="233">
        <v>423</v>
      </c>
      <c r="L19" s="161">
        <v>96558</v>
      </c>
      <c r="M19" s="2"/>
    </row>
    <row r="20" spans="1:21" ht="15" customHeight="1" x14ac:dyDescent="0.2">
      <c r="A20" s="162">
        <v>44384</v>
      </c>
      <c r="B20" s="71" t="s">
        <v>728</v>
      </c>
      <c r="C20" s="72" t="s">
        <v>729</v>
      </c>
      <c r="D20" s="72" t="s">
        <v>562</v>
      </c>
      <c r="E20" s="197">
        <v>2</v>
      </c>
      <c r="F20" s="198">
        <v>9</v>
      </c>
      <c r="G20" s="198">
        <v>2</v>
      </c>
      <c r="H20" s="206" t="s">
        <v>730</v>
      </c>
      <c r="I20" s="81">
        <v>1</v>
      </c>
      <c r="J20" s="75">
        <v>2477</v>
      </c>
      <c r="K20" s="97">
        <v>648</v>
      </c>
      <c r="L20" s="161">
        <v>300000</v>
      </c>
      <c r="M20" s="2"/>
      <c r="N20" s="2"/>
      <c r="O20" s="2"/>
      <c r="P20" s="2"/>
      <c r="Q20" s="2"/>
      <c r="R20" s="2"/>
      <c r="S20" s="2"/>
      <c r="T20" s="2"/>
      <c r="U20" s="2"/>
    </row>
    <row r="21" spans="1:21" s="2" customFormat="1" ht="15" customHeight="1" x14ac:dyDescent="0.2">
      <c r="A21" s="204">
        <v>44385</v>
      </c>
      <c r="B21" s="205" t="s">
        <v>357</v>
      </c>
      <c r="C21" s="206" t="s">
        <v>358</v>
      </c>
      <c r="D21" s="206" t="s">
        <v>352</v>
      </c>
      <c r="E21" s="197">
        <v>1</v>
      </c>
      <c r="F21" s="231">
        <v>22</v>
      </c>
      <c r="G21" s="231">
        <v>13</v>
      </c>
      <c r="H21" s="206" t="s">
        <v>353</v>
      </c>
      <c r="I21" s="79">
        <v>1</v>
      </c>
      <c r="J21" s="232">
        <v>3094</v>
      </c>
      <c r="K21" s="233">
        <v>704</v>
      </c>
      <c r="L21" s="161">
        <v>262482</v>
      </c>
    </row>
    <row r="22" spans="1:21" s="2" customFormat="1" ht="15" customHeight="1" x14ac:dyDescent="0.2">
      <c r="A22" s="204">
        <v>44385</v>
      </c>
      <c r="B22" s="205" t="s">
        <v>369</v>
      </c>
      <c r="C22" s="206" t="s">
        <v>370</v>
      </c>
      <c r="D22" s="206" t="s">
        <v>371</v>
      </c>
      <c r="E22" s="197">
        <v>2</v>
      </c>
      <c r="F22" s="231">
        <v>2</v>
      </c>
      <c r="G22" s="231">
        <v>6</v>
      </c>
      <c r="H22" s="206" t="s">
        <v>372</v>
      </c>
      <c r="I22" s="79">
        <v>1</v>
      </c>
      <c r="J22" s="232">
        <v>1405</v>
      </c>
      <c r="K22" s="233">
        <v>570</v>
      </c>
      <c r="L22" s="161">
        <v>130350</v>
      </c>
      <c r="M22" s="1"/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4">
        <v>44385</v>
      </c>
      <c r="B23" s="205" t="s">
        <v>373</v>
      </c>
      <c r="C23" s="206" t="s">
        <v>374</v>
      </c>
      <c r="D23" s="206" t="s">
        <v>371</v>
      </c>
      <c r="E23" s="197">
        <v>2</v>
      </c>
      <c r="F23" s="231">
        <v>5</v>
      </c>
      <c r="G23" s="231">
        <v>6</v>
      </c>
      <c r="H23" s="206" t="s">
        <v>372</v>
      </c>
      <c r="I23" s="79">
        <v>1</v>
      </c>
      <c r="J23" s="232">
        <v>1724</v>
      </c>
      <c r="K23" s="233">
        <v>558</v>
      </c>
      <c r="L23" s="161">
        <v>150612</v>
      </c>
      <c r="N23" s="1"/>
      <c r="O23" s="1"/>
      <c r="P23" s="1"/>
      <c r="Q23" s="1"/>
      <c r="R23" s="1"/>
      <c r="S23" s="1"/>
      <c r="T23" s="1"/>
      <c r="U23" s="1"/>
    </row>
    <row r="24" spans="1:21" s="2" customFormat="1" ht="15" customHeight="1" x14ac:dyDescent="0.2">
      <c r="A24" s="204">
        <v>44385</v>
      </c>
      <c r="B24" s="205" t="s">
        <v>717</v>
      </c>
      <c r="C24" s="206" t="s">
        <v>718</v>
      </c>
      <c r="D24" s="206" t="s">
        <v>719</v>
      </c>
      <c r="E24" s="197">
        <v>16</v>
      </c>
      <c r="F24" s="231">
        <v>21</v>
      </c>
      <c r="G24" s="231">
        <v>5</v>
      </c>
      <c r="H24" s="206" t="s">
        <v>720</v>
      </c>
      <c r="I24" s="79">
        <v>1</v>
      </c>
      <c r="J24" s="232">
        <v>2402</v>
      </c>
      <c r="K24" s="233">
        <v>985</v>
      </c>
      <c r="L24" s="161">
        <v>300000</v>
      </c>
      <c r="N24" s="1"/>
      <c r="T24" s="1"/>
      <c r="U24" s="1"/>
    </row>
    <row r="25" spans="1:21" s="2" customFormat="1" ht="15" customHeight="1" x14ac:dyDescent="0.2">
      <c r="A25" s="204">
        <v>44385</v>
      </c>
      <c r="B25" s="205" t="s">
        <v>721</v>
      </c>
      <c r="C25" s="206" t="s">
        <v>722</v>
      </c>
      <c r="D25" s="206" t="s">
        <v>389</v>
      </c>
      <c r="E25" s="197" t="s">
        <v>390</v>
      </c>
      <c r="F25" s="231">
        <v>13</v>
      </c>
      <c r="G25" s="231">
        <v>24</v>
      </c>
      <c r="H25" s="206" t="s">
        <v>723</v>
      </c>
      <c r="I25" s="81">
        <v>1</v>
      </c>
      <c r="J25" s="232">
        <v>2001</v>
      </c>
      <c r="K25" s="319">
        <v>785</v>
      </c>
      <c r="L25" s="199">
        <v>200000</v>
      </c>
      <c r="M25" s="1"/>
      <c r="N25" s="1"/>
    </row>
    <row r="26" spans="1:21" s="2" customFormat="1" ht="15" customHeight="1" x14ac:dyDescent="0.2">
      <c r="A26" s="204">
        <v>44386</v>
      </c>
      <c r="B26" s="205" t="s">
        <v>359</v>
      </c>
      <c r="C26" s="206" t="s">
        <v>360</v>
      </c>
      <c r="D26" s="206" t="s">
        <v>361</v>
      </c>
      <c r="E26" s="197"/>
      <c r="F26" s="231">
        <v>19</v>
      </c>
      <c r="G26" s="231">
        <v>1</v>
      </c>
      <c r="H26" s="206" t="s">
        <v>362</v>
      </c>
      <c r="I26" s="79">
        <v>1</v>
      </c>
      <c r="J26" s="232">
        <v>1613</v>
      </c>
      <c r="K26" s="233">
        <v>424</v>
      </c>
      <c r="L26" s="161">
        <v>134376</v>
      </c>
      <c r="T26" s="1"/>
      <c r="U26" s="1"/>
    </row>
    <row r="27" spans="1:21" s="2" customFormat="1" ht="15" customHeight="1" x14ac:dyDescent="0.2">
      <c r="A27" s="204">
        <v>44386</v>
      </c>
      <c r="B27" s="205" t="s">
        <v>363</v>
      </c>
      <c r="C27" s="206" t="s">
        <v>364</v>
      </c>
      <c r="D27" s="206" t="s">
        <v>361</v>
      </c>
      <c r="E27" s="197">
        <v>1</v>
      </c>
      <c r="F27" s="231">
        <v>13</v>
      </c>
      <c r="G27" s="231">
        <v>2</v>
      </c>
      <c r="H27" s="206" t="s">
        <v>362</v>
      </c>
      <c r="I27" s="79">
        <v>1</v>
      </c>
      <c r="J27" s="232">
        <v>1593</v>
      </c>
      <c r="K27" s="233">
        <v>534</v>
      </c>
      <c r="L27" s="161">
        <v>131812</v>
      </c>
    </row>
    <row r="28" spans="1:21" s="2" customFormat="1" ht="15" customHeight="1" x14ac:dyDescent="0.2">
      <c r="A28" s="204">
        <v>44386</v>
      </c>
      <c r="B28" s="71" t="s">
        <v>365</v>
      </c>
      <c r="C28" s="72" t="s">
        <v>366</v>
      </c>
      <c r="D28" s="72" t="s">
        <v>367</v>
      </c>
      <c r="E28" s="197"/>
      <c r="F28" s="202">
        <v>18</v>
      </c>
      <c r="G28" s="72"/>
      <c r="H28" s="72" t="s">
        <v>368</v>
      </c>
      <c r="I28" s="81">
        <v>1</v>
      </c>
      <c r="J28" s="203">
        <v>3670</v>
      </c>
      <c r="K28" s="97">
        <v>1159</v>
      </c>
      <c r="L28" s="161">
        <v>391068</v>
      </c>
      <c r="M28" s="1"/>
    </row>
    <row r="29" spans="1:21" s="2" customFormat="1" ht="15" customHeight="1" x14ac:dyDescent="0.2">
      <c r="A29" s="204">
        <v>44386</v>
      </c>
      <c r="B29" s="205" t="s">
        <v>724</v>
      </c>
      <c r="C29" s="206" t="s">
        <v>725</v>
      </c>
      <c r="D29" s="206" t="s">
        <v>719</v>
      </c>
      <c r="E29" s="197"/>
      <c r="F29" s="231">
        <v>20</v>
      </c>
      <c r="G29" s="231">
        <v>27</v>
      </c>
      <c r="H29" s="206" t="s">
        <v>726</v>
      </c>
      <c r="I29" s="81">
        <v>1</v>
      </c>
      <c r="J29" s="321">
        <v>2350</v>
      </c>
      <c r="K29" s="320">
        <v>784</v>
      </c>
      <c r="L29" s="322">
        <v>253854</v>
      </c>
    </row>
    <row r="30" spans="1:21" s="2" customFormat="1" ht="15" customHeight="1" x14ac:dyDescent="0.2">
      <c r="A30" s="204">
        <v>44386</v>
      </c>
      <c r="B30" s="205" t="s">
        <v>727</v>
      </c>
      <c r="C30" s="206" t="s">
        <v>1133</v>
      </c>
      <c r="D30" s="206" t="s">
        <v>719</v>
      </c>
      <c r="E30" s="197" t="s">
        <v>390</v>
      </c>
      <c r="F30" s="231">
        <v>18</v>
      </c>
      <c r="G30" s="231">
        <v>28</v>
      </c>
      <c r="H30" s="206" t="s">
        <v>726</v>
      </c>
      <c r="I30" s="79">
        <v>1</v>
      </c>
      <c r="J30" s="232">
        <v>2050</v>
      </c>
      <c r="K30" s="233">
        <v>704</v>
      </c>
      <c r="L30" s="161">
        <v>223074</v>
      </c>
    </row>
    <row r="31" spans="1:21" s="2" customFormat="1" ht="15" customHeight="1" x14ac:dyDescent="0.2">
      <c r="A31" s="204">
        <v>44389</v>
      </c>
      <c r="B31" s="205" t="s">
        <v>354</v>
      </c>
      <c r="C31" s="206" t="s">
        <v>355</v>
      </c>
      <c r="D31" s="206" t="s">
        <v>65</v>
      </c>
      <c r="E31" s="197">
        <v>26</v>
      </c>
      <c r="F31" s="231">
        <v>21</v>
      </c>
      <c r="G31" s="231">
        <v>2</v>
      </c>
      <c r="H31" s="206" t="s">
        <v>356</v>
      </c>
      <c r="I31" s="79">
        <v>1</v>
      </c>
      <c r="J31" s="232">
        <v>3959</v>
      </c>
      <c r="K31" s="233">
        <v>1621</v>
      </c>
      <c r="L31" s="161">
        <v>368280</v>
      </c>
    </row>
    <row r="32" spans="1:21" s="2" customFormat="1" ht="15" customHeight="1" x14ac:dyDescent="0.2">
      <c r="A32" s="204">
        <v>44390</v>
      </c>
      <c r="B32" s="205" t="s">
        <v>606</v>
      </c>
      <c r="C32" s="206" t="s">
        <v>607</v>
      </c>
      <c r="D32" s="206" t="s">
        <v>393</v>
      </c>
      <c r="E32" s="197"/>
      <c r="F32" s="231">
        <v>5</v>
      </c>
      <c r="G32" s="231">
        <v>1</v>
      </c>
      <c r="H32" s="206" t="s">
        <v>394</v>
      </c>
      <c r="I32" s="79">
        <v>1</v>
      </c>
      <c r="J32" s="232">
        <v>2093</v>
      </c>
      <c r="K32" s="233">
        <v>411</v>
      </c>
      <c r="L32" s="161">
        <v>165264</v>
      </c>
      <c r="M32" s="1"/>
      <c r="N32" s="1"/>
      <c r="O32" s="1"/>
      <c r="P32" s="1"/>
      <c r="Q32" s="1"/>
      <c r="R32" s="1"/>
      <c r="S32" s="1"/>
      <c r="T32" s="1"/>
      <c r="U32" s="1"/>
    </row>
    <row r="33" spans="1:21" s="2" customFormat="1" ht="15" customHeight="1" x14ac:dyDescent="0.2">
      <c r="A33" s="204">
        <v>44390</v>
      </c>
      <c r="B33" s="205" t="s">
        <v>679</v>
      </c>
      <c r="C33" s="206" t="s">
        <v>680</v>
      </c>
      <c r="D33" s="206" t="s">
        <v>393</v>
      </c>
      <c r="E33" s="197"/>
      <c r="F33" s="231">
        <v>3</v>
      </c>
      <c r="G33" s="231">
        <v>2</v>
      </c>
      <c r="H33" s="206" t="s">
        <v>394</v>
      </c>
      <c r="I33" s="79">
        <v>1</v>
      </c>
      <c r="J33" s="232">
        <v>1337</v>
      </c>
      <c r="K33" s="233">
        <v>410</v>
      </c>
      <c r="L33" s="161">
        <v>115302</v>
      </c>
      <c r="N33" s="1"/>
      <c r="O33" s="1"/>
      <c r="P33" s="1"/>
      <c r="Q33" s="1"/>
      <c r="R33" s="1"/>
      <c r="S33" s="1"/>
      <c r="T33" s="1"/>
      <c r="U33" s="1"/>
    </row>
    <row r="34" spans="1:21" s="2" customFormat="1" ht="14.25" customHeight="1" x14ac:dyDescent="0.2">
      <c r="A34" s="204">
        <v>44390</v>
      </c>
      <c r="B34" s="205" t="s">
        <v>681</v>
      </c>
      <c r="C34" s="244" t="s">
        <v>682</v>
      </c>
      <c r="D34" s="206" t="s">
        <v>393</v>
      </c>
      <c r="E34" s="197"/>
      <c r="F34" s="231">
        <v>2</v>
      </c>
      <c r="G34" s="231">
        <v>2</v>
      </c>
      <c r="H34" s="206" t="s">
        <v>394</v>
      </c>
      <c r="I34" s="79">
        <v>1</v>
      </c>
      <c r="J34" s="232">
        <v>2093</v>
      </c>
      <c r="K34" s="233">
        <v>411</v>
      </c>
      <c r="L34" s="161">
        <v>165264</v>
      </c>
      <c r="N34" s="1"/>
    </row>
    <row r="35" spans="1:21" s="2" customFormat="1" ht="14.25" customHeight="1" x14ac:dyDescent="0.2">
      <c r="A35" s="204">
        <v>44390</v>
      </c>
      <c r="B35" s="205" t="s">
        <v>683</v>
      </c>
      <c r="C35" s="206" t="s">
        <v>684</v>
      </c>
      <c r="D35" s="206" t="s">
        <v>399</v>
      </c>
      <c r="E35" s="197">
        <v>2</v>
      </c>
      <c r="F35" s="231">
        <v>11</v>
      </c>
      <c r="G35" s="231">
        <v>5</v>
      </c>
      <c r="H35" s="206" t="s">
        <v>394</v>
      </c>
      <c r="I35" s="81">
        <v>1</v>
      </c>
      <c r="J35" s="203">
        <v>1307</v>
      </c>
      <c r="K35" s="320">
        <v>410</v>
      </c>
      <c r="L35" s="199">
        <v>150000</v>
      </c>
      <c r="M35" s="1"/>
    </row>
    <row r="36" spans="1:21" s="2" customFormat="1" ht="14.25" customHeight="1" x14ac:dyDescent="0.2">
      <c r="A36" s="204">
        <v>44390</v>
      </c>
      <c r="B36" s="205" t="s">
        <v>685</v>
      </c>
      <c r="C36" s="206" t="s">
        <v>686</v>
      </c>
      <c r="D36" s="206" t="s">
        <v>399</v>
      </c>
      <c r="E36" s="197">
        <v>2</v>
      </c>
      <c r="F36" s="231">
        <v>12</v>
      </c>
      <c r="G36" s="231">
        <v>5</v>
      </c>
      <c r="H36" s="206" t="s">
        <v>394</v>
      </c>
      <c r="I36" s="79">
        <v>1</v>
      </c>
      <c r="J36" s="232">
        <v>2100</v>
      </c>
      <c r="K36" s="233">
        <v>392</v>
      </c>
      <c r="L36" s="161">
        <v>164472</v>
      </c>
      <c r="O36" s="1"/>
      <c r="P36" s="1"/>
      <c r="Q36" s="1"/>
      <c r="R36" s="1"/>
      <c r="S36" s="1"/>
      <c r="T36" s="1"/>
      <c r="U36" s="1"/>
    </row>
    <row r="37" spans="1:21" s="2" customFormat="1" ht="14.25" customHeight="1" x14ac:dyDescent="0.2">
      <c r="A37" s="204">
        <v>44390</v>
      </c>
      <c r="B37" s="205" t="s">
        <v>687</v>
      </c>
      <c r="C37" s="206" t="s">
        <v>688</v>
      </c>
      <c r="D37" s="206" t="s">
        <v>399</v>
      </c>
      <c r="E37" s="197">
        <v>2</v>
      </c>
      <c r="F37" s="231">
        <v>13</v>
      </c>
      <c r="G37" s="231">
        <v>5</v>
      </c>
      <c r="H37" s="206" t="s">
        <v>394</v>
      </c>
      <c r="I37" s="79">
        <v>1</v>
      </c>
      <c r="J37" s="232">
        <v>2052</v>
      </c>
      <c r="K37" s="233">
        <v>394</v>
      </c>
      <c r="L37" s="161">
        <v>189000</v>
      </c>
      <c r="O37" s="1"/>
      <c r="P37" s="1"/>
      <c r="Q37" s="1"/>
      <c r="R37" s="1"/>
      <c r="S37" s="1"/>
      <c r="T37" s="1"/>
      <c r="U37" s="1"/>
    </row>
    <row r="38" spans="1:21" s="2" customFormat="1" ht="14.25" customHeight="1" x14ac:dyDescent="0.2">
      <c r="A38" s="204">
        <v>44390</v>
      </c>
      <c r="B38" s="205" t="s">
        <v>689</v>
      </c>
      <c r="C38" s="206" t="s">
        <v>690</v>
      </c>
      <c r="D38" s="206" t="s">
        <v>399</v>
      </c>
      <c r="E38" s="197">
        <v>2</v>
      </c>
      <c r="F38" s="231">
        <v>15</v>
      </c>
      <c r="G38" s="231">
        <v>5</v>
      </c>
      <c r="H38" s="206" t="s">
        <v>394</v>
      </c>
      <c r="I38" s="79">
        <v>1</v>
      </c>
      <c r="J38" s="232">
        <v>1523</v>
      </c>
      <c r="K38" s="319">
        <v>394</v>
      </c>
      <c r="L38" s="199">
        <v>170000</v>
      </c>
      <c r="M38" s="1"/>
      <c r="N38" s="1"/>
    </row>
    <row r="39" spans="1:21" s="2" customFormat="1" ht="14.25" customHeight="1" x14ac:dyDescent="0.2">
      <c r="A39" s="162">
        <v>44390</v>
      </c>
      <c r="B39" s="71" t="s">
        <v>691</v>
      </c>
      <c r="C39" s="72" t="s">
        <v>692</v>
      </c>
      <c r="D39" s="72" t="s">
        <v>361</v>
      </c>
      <c r="E39" s="197">
        <v>1</v>
      </c>
      <c r="F39" s="198">
        <v>6</v>
      </c>
      <c r="G39" s="198">
        <v>7</v>
      </c>
      <c r="H39" s="206" t="s">
        <v>362</v>
      </c>
      <c r="I39" s="81">
        <v>1</v>
      </c>
      <c r="J39" s="203">
        <v>1349</v>
      </c>
      <c r="K39" s="97">
        <v>434</v>
      </c>
      <c r="L39" s="199">
        <v>153912</v>
      </c>
    </row>
    <row r="40" spans="1:21" s="2" customFormat="1" ht="14.25" customHeight="1" x14ac:dyDescent="0.2">
      <c r="A40" s="204">
        <v>44390</v>
      </c>
      <c r="B40" s="205" t="s">
        <v>693</v>
      </c>
      <c r="C40" s="206" t="s">
        <v>694</v>
      </c>
      <c r="D40" s="206" t="s">
        <v>389</v>
      </c>
      <c r="E40" s="197" t="s">
        <v>390</v>
      </c>
      <c r="F40" s="231">
        <v>22</v>
      </c>
      <c r="G40" s="231">
        <v>25</v>
      </c>
      <c r="H40" s="206" t="s">
        <v>362</v>
      </c>
      <c r="I40" s="79">
        <v>1</v>
      </c>
      <c r="J40" s="232">
        <v>2605</v>
      </c>
      <c r="K40" s="233">
        <v>538</v>
      </c>
      <c r="L40" s="161">
        <v>207372</v>
      </c>
      <c r="M40" s="1"/>
      <c r="N40" s="1"/>
      <c r="O40" s="1"/>
      <c r="P40" s="1"/>
      <c r="Q40" s="1"/>
      <c r="R40" s="1"/>
      <c r="S40" s="1"/>
      <c r="T40" s="1"/>
      <c r="U40" s="1"/>
    </row>
    <row r="41" spans="1:21" s="2" customFormat="1" ht="14.25" customHeight="1" x14ac:dyDescent="0.2">
      <c r="A41" s="204">
        <v>44390</v>
      </c>
      <c r="B41" s="205" t="s">
        <v>733</v>
      </c>
      <c r="C41" s="206" t="s">
        <v>734</v>
      </c>
      <c r="D41" s="206" t="s">
        <v>719</v>
      </c>
      <c r="E41" s="197"/>
      <c r="F41" s="231">
        <v>18</v>
      </c>
      <c r="G41" s="231">
        <v>18</v>
      </c>
      <c r="H41" s="206" t="s">
        <v>726</v>
      </c>
      <c r="I41" s="79">
        <v>1</v>
      </c>
      <c r="J41" s="232">
        <v>2350</v>
      </c>
      <c r="K41" s="233">
        <v>685</v>
      </c>
      <c r="L41" s="199">
        <v>245835</v>
      </c>
    </row>
    <row r="42" spans="1:21" s="2" customFormat="1" ht="14.25" customHeight="1" x14ac:dyDescent="0.2">
      <c r="A42" s="204">
        <v>44391</v>
      </c>
      <c r="B42" s="205" t="s">
        <v>695</v>
      </c>
      <c r="C42" s="206" t="s">
        <v>696</v>
      </c>
      <c r="D42" s="206" t="s">
        <v>352</v>
      </c>
      <c r="E42" s="197">
        <v>1</v>
      </c>
      <c r="F42" s="231">
        <v>11</v>
      </c>
      <c r="G42" s="231">
        <v>13</v>
      </c>
      <c r="H42" s="206" t="s">
        <v>353</v>
      </c>
      <c r="I42" s="79">
        <v>1</v>
      </c>
      <c r="J42" s="232">
        <v>2247</v>
      </c>
      <c r="K42" s="233">
        <v>471</v>
      </c>
      <c r="L42" s="161">
        <v>188760</v>
      </c>
    </row>
    <row r="43" spans="1:21" s="2" customFormat="1" ht="14.25" customHeight="1" x14ac:dyDescent="0.2">
      <c r="A43" s="204">
        <v>44391</v>
      </c>
      <c r="B43" s="205" t="s">
        <v>735</v>
      </c>
      <c r="C43" s="206" t="s">
        <v>736</v>
      </c>
      <c r="D43" s="206" t="s">
        <v>719</v>
      </c>
      <c r="E43" s="197">
        <v>14</v>
      </c>
      <c r="F43" s="231">
        <v>17</v>
      </c>
      <c r="G43" s="231">
        <v>30</v>
      </c>
      <c r="H43" s="206" t="s">
        <v>737</v>
      </c>
      <c r="I43" s="79">
        <v>1</v>
      </c>
      <c r="J43" s="232">
        <v>2485</v>
      </c>
      <c r="K43" s="233">
        <v>981</v>
      </c>
      <c r="L43" s="161">
        <v>272000</v>
      </c>
    </row>
    <row r="44" spans="1:21" s="2" customFormat="1" ht="14.25" customHeight="1" x14ac:dyDescent="0.2">
      <c r="A44" s="204">
        <v>44391</v>
      </c>
      <c r="B44" s="205" t="s">
        <v>738</v>
      </c>
      <c r="C44" s="206" t="s">
        <v>739</v>
      </c>
      <c r="D44" s="206" t="s">
        <v>389</v>
      </c>
      <c r="E44" s="197" t="s">
        <v>390</v>
      </c>
      <c r="F44" s="231">
        <v>13</v>
      </c>
      <c r="G44" s="231">
        <v>25</v>
      </c>
      <c r="H44" s="206" t="s">
        <v>699</v>
      </c>
      <c r="I44" s="79">
        <v>1</v>
      </c>
      <c r="J44" s="232">
        <v>2519</v>
      </c>
      <c r="K44" s="233">
        <v>724</v>
      </c>
      <c r="L44" s="161">
        <v>214038</v>
      </c>
    </row>
    <row r="45" spans="1:21" s="2" customFormat="1" ht="14.25" customHeight="1" x14ac:dyDescent="0.2">
      <c r="A45" s="204">
        <v>44392</v>
      </c>
      <c r="B45" s="205" t="s">
        <v>697</v>
      </c>
      <c r="C45" s="206" t="s">
        <v>698</v>
      </c>
      <c r="D45" s="244" t="s">
        <v>426</v>
      </c>
      <c r="E45" s="197"/>
      <c r="F45" s="231">
        <v>20</v>
      </c>
      <c r="G45" s="231">
        <v>6</v>
      </c>
      <c r="H45" s="206" t="s">
        <v>699</v>
      </c>
      <c r="I45" s="79">
        <v>1</v>
      </c>
      <c r="J45" s="232">
        <v>3047</v>
      </c>
      <c r="K45" s="233">
        <v>1173</v>
      </c>
      <c r="L45" s="161">
        <v>278520</v>
      </c>
    </row>
    <row r="46" spans="1:21" s="2" customFormat="1" ht="14.25" customHeight="1" x14ac:dyDescent="0.2">
      <c r="A46" s="162">
        <v>44392</v>
      </c>
      <c r="B46" s="71" t="s">
        <v>700</v>
      </c>
      <c r="C46" s="72" t="s">
        <v>701</v>
      </c>
      <c r="D46" s="72" t="s">
        <v>399</v>
      </c>
      <c r="E46" s="197">
        <v>2</v>
      </c>
      <c r="F46" s="202">
        <v>30</v>
      </c>
      <c r="G46" s="72">
        <v>8</v>
      </c>
      <c r="H46" s="72" t="s">
        <v>394</v>
      </c>
      <c r="I46" s="81">
        <v>1</v>
      </c>
      <c r="J46" s="75">
        <v>2223</v>
      </c>
      <c r="K46" s="97">
        <v>396</v>
      </c>
      <c r="L46" s="161">
        <v>172854</v>
      </c>
    </row>
    <row r="47" spans="1:21" s="2" customFormat="1" ht="13.35" customHeight="1" x14ac:dyDescent="0.2">
      <c r="A47" s="204">
        <v>44392</v>
      </c>
      <c r="B47" s="205" t="s">
        <v>702</v>
      </c>
      <c r="C47" s="206" t="s">
        <v>703</v>
      </c>
      <c r="D47" s="244" t="s">
        <v>399</v>
      </c>
      <c r="E47" s="197">
        <v>2</v>
      </c>
      <c r="F47" s="231">
        <v>14</v>
      </c>
      <c r="G47" s="231">
        <v>5</v>
      </c>
      <c r="H47" s="206" t="s">
        <v>394</v>
      </c>
      <c r="I47" s="79">
        <v>1</v>
      </c>
      <c r="J47" s="232">
        <v>1849</v>
      </c>
      <c r="K47" s="233">
        <v>415</v>
      </c>
      <c r="L47" s="199">
        <v>173000</v>
      </c>
    </row>
    <row r="48" spans="1:21" s="2" customFormat="1" ht="13.35" customHeight="1" x14ac:dyDescent="0.2">
      <c r="A48" s="204">
        <v>44392</v>
      </c>
      <c r="B48" s="205" t="s">
        <v>704</v>
      </c>
      <c r="C48" s="206" t="s">
        <v>705</v>
      </c>
      <c r="D48" s="206" t="s">
        <v>399</v>
      </c>
      <c r="E48" s="197">
        <v>2</v>
      </c>
      <c r="F48" s="231">
        <v>16</v>
      </c>
      <c r="G48" s="231">
        <v>5</v>
      </c>
      <c r="H48" s="206" t="s">
        <v>394</v>
      </c>
      <c r="I48" s="79">
        <v>1</v>
      </c>
      <c r="J48" s="232">
        <v>2628</v>
      </c>
      <c r="K48" s="233">
        <v>416</v>
      </c>
      <c r="L48" s="161">
        <v>200904</v>
      </c>
    </row>
    <row r="49" spans="1:13" s="2" customFormat="1" ht="13.35" customHeight="1" x14ac:dyDescent="0.2">
      <c r="A49" s="204">
        <v>44392</v>
      </c>
      <c r="B49" s="205" t="s">
        <v>706</v>
      </c>
      <c r="C49" s="206" t="s">
        <v>707</v>
      </c>
      <c r="D49" s="206" t="s">
        <v>399</v>
      </c>
      <c r="E49" s="197">
        <v>2</v>
      </c>
      <c r="F49" s="231">
        <v>28</v>
      </c>
      <c r="G49" s="231">
        <v>8</v>
      </c>
      <c r="H49" s="206" t="s">
        <v>394</v>
      </c>
      <c r="I49" s="79">
        <v>1</v>
      </c>
      <c r="J49" s="232">
        <v>1523</v>
      </c>
      <c r="K49" s="233">
        <v>394</v>
      </c>
      <c r="L49" s="161">
        <v>126522</v>
      </c>
      <c r="M49" s="1"/>
    </row>
    <row r="50" spans="1:13" s="2" customFormat="1" ht="13.35" customHeight="1" x14ac:dyDescent="0.2">
      <c r="A50" s="204">
        <v>44393</v>
      </c>
      <c r="B50" s="205" t="s">
        <v>708</v>
      </c>
      <c r="C50" s="206" t="s">
        <v>709</v>
      </c>
      <c r="D50" s="206" t="s">
        <v>408</v>
      </c>
      <c r="E50" s="197">
        <v>2</v>
      </c>
      <c r="F50" s="231">
        <v>11</v>
      </c>
      <c r="G50" s="231">
        <v>14</v>
      </c>
      <c r="H50" s="206" t="s">
        <v>362</v>
      </c>
      <c r="I50" s="79">
        <v>1</v>
      </c>
      <c r="J50" s="232">
        <v>1593</v>
      </c>
      <c r="K50" s="233">
        <v>534</v>
      </c>
      <c r="L50" s="161">
        <v>140316</v>
      </c>
    </row>
    <row r="51" spans="1:13" s="2" customFormat="1" ht="13.35" customHeight="1" x14ac:dyDescent="0.2">
      <c r="A51" s="162">
        <v>44393</v>
      </c>
      <c r="B51" s="71" t="s">
        <v>710</v>
      </c>
      <c r="C51" s="72" t="s">
        <v>711</v>
      </c>
      <c r="D51" s="72" t="s">
        <v>408</v>
      </c>
      <c r="E51" s="197">
        <v>4</v>
      </c>
      <c r="F51" s="198">
        <v>11</v>
      </c>
      <c r="G51" s="198">
        <v>17</v>
      </c>
      <c r="H51" s="206" t="s">
        <v>362</v>
      </c>
      <c r="I51" s="81">
        <v>1</v>
      </c>
      <c r="J51" s="203">
        <v>1593</v>
      </c>
      <c r="K51" s="97">
        <v>534</v>
      </c>
      <c r="L51" s="161">
        <v>140316</v>
      </c>
    </row>
    <row r="52" spans="1:13" s="2" customFormat="1" ht="13.35" customHeight="1" x14ac:dyDescent="0.2">
      <c r="A52" s="204">
        <v>44393</v>
      </c>
      <c r="B52" s="205" t="s">
        <v>712</v>
      </c>
      <c r="C52" s="206" t="s">
        <v>713</v>
      </c>
      <c r="D52" s="206" t="s">
        <v>714</v>
      </c>
      <c r="E52" s="197">
        <v>1</v>
      </c>
      <c r="F52" s="231">
        <v>7</v>
      </c>
      <c r="G52" s="231">
        <v>3</v>
      </c>
      <c r="H52" s="206" t="s">
        <v>362</v>
      </c>
      <c r="I52" s="79">
        <v>1</v>
      </c>
      <c r="J52" s="232">
        <v>1262</v>
      </c>
      <c r="K52" s="233">
        <v>398</v>
      </c>
      <c r="L52" s="161">
        <v>123912</v>
      </c>
    </row>
    <row r="53" spans="1:13" s="2" customFormat="1" ht="13.35" customHeight="1" x14ac:dyDescent="0.2">
      <c r="A53" s="204">
        <v>44393</v>
      </c>
      <c r="B53" s="205" t="s">
        <v>715</v>
      </c>
      <c r="C53" s="206" t="s">
        <v>716</v>
      </c>
      <c r="D53" s="206" t="s">
        <v>714</v>
      </c>
      <c r="E53" s="197">
        <v>1</v>
      </c>
      <c r="F53" s="231">
        <v>8</v>
      </c>
      <c r="G53" s="231">
        <v>3</v>
      </c>
      <c r="H53" s="206" t="s">
        <v>362</v>
      </c>
      <c r="I53" s="79">
        <v>1</v>
      </c>
      <c r="J53" s="232">
        <v>1349</v>
      </c>
      <c r="K53" s="233">
        <v>419</v>
      </c>
      <c r="L53" s="161">
        <v>116688</v>
      </c>
    </row>
    <row r="54" spans="1:13" s="2" customFormat="1" ht="13.35" customHeight="1" x14ac:dyDescent="0.2">
      <c r="A54" s="204">
        <v>44396</v>
      </c>
      <c r="B54" s="205" t="s">
        <v>986</v>
      </c>
      <c r="C54" s="206" t="s">
        <v>987</v>
      </c>
      <c r="D54" s="206" t="s">
        <v>988</v>
      </c>
      <c r="E54" s="197"/>
      <c r="F54" s="231">
        <v>7</v>
      </c>
      <c r="G54" s="231"/>
      <c r="H54" s="206" t="s">
        <v>989</v>
      </c>
      <c r="I54" s="79">
        <v>1</v>
      </c>
      <c r="J54" s="232">
        <v>1600</v>
      </c>
      <c r="K54" s="233">
        <v>550</v>
      </c>
      <c r="L54" s="161">
        <v>141900</v>
      </c>
    </row>
    <row r="55" spans="1:13" s="2" customFormat="1" ht="13.35" customHeight="1" x14ac:dyDescent="0.2">
      <c r="A55" s="204">
        <v>44397</v>
      </c>
      <c r="B55" s="205" t="s">
        <v>990</v>
      </c>
      <c r="C55" s="206" t="s">
        <v>991</v>
      </c>
      <c r="D55" s="206" t="s">
        <v>420</v>
      </c>
      <c r="E55" s="197"/>
      <c r="F55" s="231">
        <v>4</v>
      </c>
      <c r="G55" s="231">
        <v>7</v>
      </c>
      <c r="H55" s="206" t="s">
        <v>992</v>
      </c>
      <c r="I55" s="79">
        <v>1</v>
      </c>
      <c r="J55" s="232">
        <v>1364</v>
      </c>
      <c r="K55" s="233">
        <v>425</v>
      </c>
      <c r="L55" s="161">
        <v>118074</v>
      </c>
    </row>
    <row r="56" spans="1:13" s="2" customFormat="1" ht="13.35" customHeight="1" x14ac:dyDescent="0.2">
      <c r="A56" s="204">
        <v>44397</v>
      </c>
      <c r="B56" s="205" t="s">
        <v>993</v>
      </c>
      <c r="C56" s="206" t="s">
        <v>994</v>
      </c>
      <c r="D56" s="206" t="s">
        <v>79</v>
      </c>
      <c r="E56" s="197"/>
      <c r="F56" s="231">
        <v>3</v>
      </c>
      <c r="G56" s="231">
        <v>186</v>
      </c>
      <c r="H56" s="206" t="s">
        <v>995</v>
      </c>
      <c r="I56" s="79">
        <v>1</v>
      </c>
      <c r="J56" s="232">
        <v>1253</v>
      </c>
      <c r="K56" s="233">
        <v>104</v>
      </c>
      <c r="L56" s="161">
        <v>89562</v>
      </c>
    </row>
    <row r="57" spans="1:13" s="2" customFormat="1" ht="13.35" customHeight="1" x14ac:dyDescent="0.2">
      <c r="A57" s="204">
        <v>44397</v>
      </c>
      <c r="B57" s="205" t="s">
        <v>996</v>
      </c>
      <c r="C57" s="206" t="s">
        <v>997</v>
      </c>
      <c r="D57" s="206" t="s">
        <v>998</v>
      </c>
      <c r="E57" s="197"/>
      <c r="F57" s="231">
        <v>2</v>
      </c>
      <c r="G57" s="231" t="s">
        <v>999</v>
      </c>
      <c r="H57" s="206" t="s">
        <v>989</v>
      </c>
      <c r="I57" s="79">
        <v>1</v>
      </c>
      <c r="J57" s="232">
        <v>1362</v>
      </c>
      <c r="K57" s="233">
        <v>541</v>
      </c>
      <c r="L57" s="161">
        <v>125598</v>
      </c>
    </row>
    <row r="58" spans="1:13" s="2" customFormat="1" ht="13.35" customHeight="1" x14ac:dyDescent="0.2">
      <c r="A58" s="204">
        <v>44398</v>
      </c>
      <c r="B58" s="205" t="s">
        <v>984</v>
      </c>
      <c r="C58" s="206" t="s">
        <v>985</v>
      </c>
      <c r="D58" s="206" t="s">
        <v>399</v>
      </c>
      <c r="E58" s="197">
        <v>2</v>
      </c>
      <c r="F58" s="231">
        <v>29</v>
      </c>
      <c r="G58" s="231">
        <v>8</v>
      </c>
      <c r="H58" s="206" t="s">
        <v>394</v>
      </c>
      <c r="I58" s="79">
        <v>1</v>
      </c>
      <c r="J58" s="232">
        <v>2052</v>
      </c>
      <c r="K58" s="233">
        <v>394</v>
      </c>
      <c r="L58" s="161">
        <v>161436</v>
      </c>
    </row>
    <row r="59" spans="1:13" s="2" customFormat="1" ht="12.75" customHeight="1" x14ac:dyDescent="0.2">
      <c r="A59" s="204">
        <v>44399</v>
      </c>
      <c r="B59" s="205" t="s">
        <v>1000</v>
      </c>
      <c r="C59" s="206" t="s">
        <v>1001</v>
      </c>
      <c r="D59" s="206" t="s">
        <v>719</v>
      </c>
      <c r="E59" s="197">
        <v>14</v>
      </c>
      <c r="F59" s="231">
        <v>16</v>
      </c>
      <c r="G59" s="231">
        <v>30</v>
      </c>
      <c r="H59" s="206" t="s">
        <v>1002</v>
      </c>
      <c r="I59" s="79">
        <v>1</v>
      </c>
      <c r="J59" s="232">
        <v>2501</v>
      </c>
      <c r="K59" s="233">
        <v>794</v>
      </c>
      <c r="L59" s="161">
        <v>231000</v>
      </c>
    </row>
    <row r="60" spans="1:13" s="2" customFormat="1" ht="12.75" customHeight="1" x14ac:dyDescent="0.2">
      <c r="A60" s="204">
        <v>44403</v>
      </c>
      <c r="B60" s="205" t="s">
        <v>1066</v>
      </c>
      <c r="C60" s="206" t="s">
        <v>1067</v>
      </c>
      <c r="D60" s="206" t="s">
        <v>65</v>
      </c>
      <c r="E60" s="197">
        <v>84</v>
      </c>
      <c r="F60" s="231">
        <v>18</v>
      </c>
      <c r="G60" s="231">
        <v>1</v>
      </c>
      <c r="H60" s="206" t="s">
        <v>1068</v>
      </c>
      <c r="I60" s="79">
        <v>1</v>
      </c>
      <c r="J60" s="232">
        <v>2442</v>
      </c>
      <c r="K60" s="233">
        <v>1377</v>
      </c>
      <c r="L60" s="161">
        <v>400000</v>
      </c>
    </row>
    <row r="61" spans="1:13" s="2" customFormat="1" ht="12.75" customHeight="1" x14ac:dyDescent="0.2">
      <c r="A61" s="204">
        <v>44403</v>
      </c>
      <c r="B61" s="205" t="s">
        <v>1069</v>
      </c>
      <c r="C61" s="206" t="s">
        <v>1070</v>
      </c>
      <c r="D61" s="206" t="s">
        <v>352</v>
      </c>
      <c r="E61" s="197">
        <v>1</v>
      </c>
      <c r="F61" s="231">
        <v>18</v>
      </c>
      <c r="G61" s="231">
        <v>13</v>
      </c>
      <c r="H61" s="206" t="s">
        <v>353</v>
      </c>
      <c r="I61" s="79">
        <v>1</v>
      </c>
      <c r="J61" s="232">
        <v>1995</v>
      </c>
      <c r="K61" s="233">
        <v>736</v>
      </c>
      <c r="L61" s="161">
        <v>205326</v>
      </c>
    </row>
    <row r="62" spans="1:13" s="2" customFormat="1" ht="12.75" customHeight="1" x14ac:dyDescent="0.2">
      <c r="A62" s="204">
        <v>44404</v>
      </c>
      <c r="B62" s="205" t="s">
        <v>1071</v>
      </c>
      <c r="C62" s="206" t="s">
        <v>1072</v>
      </c>
      <c r="D62" s="206" t="s">
        <v>377</v>
      </c>
      <c r="E62" s="197"/>
      <c r="F62" s="231">
        <v>11</v>
      </c>
      <c r="G62" s="231">
        <v>2</v>
      </c>
      <c r="H62" s="206" t="s">
        <v>378</v>
      </c>
      <c r="I62" s="79">
        <v>1</v>
      </c>
      <c r="J62" s="232">
        <v>1115</v>
      </c>
      <c r="K62" s="233">
        <v>529</v>
      </c>
      <c r="L62" s="161">
        <v>108504</v>
      </c>
    </row>
    <row r="63" spans="1:13" s="2" customFormat="1" ht="12.75" customHeight="1" x14ac:dyDescent="0.2">
      <c r="A63" s="204">
        <v>44404</v>
      </c>
      <c r="B63" s="205" t="s">
        <v>1092</v>
      </c>
      <c r="C63" s="206" t="s">
        <v>1093</v>
      </c>
      <c r="D63" s="206" t="s">
        <v>1094</v>
      </c>
      <c r="E63" s="197" t="s">
        <v>390</v>
      </c>
      <c r="F63" s="231">
        <v>7</v>
      </c>
      <c r="G63" s="231">
        <v>25</v>
      </c>
      <c r="H63" s="206" t="s">
        <v>1002</v>
      </c>
      <c r="I63" s="79">
        <v>1</v>
      </c>
      <c r="J63" s="232">
        <v>2024</v>
      </c>
      <c r="K63" s="233">
        <v>783</v>
      </c>
      <c r="L63" s="161">
        <v>185262</v>
      </c>
    </row>
    <row r="64" spans="1:13" s="2" customFormat="1" ht="12.75" customHeight="1" x14ac:dyDescent="0.2">
      <c r="A64" s="204">
        <v>44404</v>
      </c>
      <c r="B64" s="205" t="s">
        <v>1095</v>
      </c>
      <c r="C64" s="206" t="s">
        <v>1096</v>
      </c>
      <c r="D64" s="206" t="s">
        <v>371</v>
      </c>
      <c r="E64" s="197">
        <v>2</v>
      </c>
      <c r="F64" s="231">
        <v>1</v>
      </c>
      <c r="G64" s="231">
        <v>6</v>
      </c>
      <c r="H64" s="206" t="s">
        <v>372</v>
      </c>
      <c r="I64" s="79">
        <v>1</v>
      </c>
      <c r="J64" s="232">
        <v>1724</v>
      </c>
      <c r="K64" s="233">
        <v>571</v>
      </c>
      <c r="L64" s="161">
        <v>151470</v>
      </c>
    </row>
    <row r="65" spans="1:12" s="2" customFormat="1" ht="12.75" customHeight="1" x14ac:dyDescent="0.2">
      <c r="A65" s="204">
        <v>44405</v>
      </c>
      <c r="B65" s="205" t="s">
        <v>1146</v>
      </c>
      <c r="C65" s="206" t="s">
        <v>1147</v>
      </c>
      <c r="D65" s="206" t="s">
        <v>361</v>
      </c>
      <c r="E65" s="197">
        <v>1</v>
      </c>
      <c r="F65" s="231">
        <v>16</v>
      </c>
      <c r="G65" s="231">
        <v>6</v>
      </c>
      <c r="H65" s="206" t="s">
        <v>362</v>
      </c>
      <c r="I65" s="79">
        <v>1</v>
      </c>
      <c r="J65" s="232">
        <v>1866</v>
      </c>
      <c r="K65" s="233">
        <v>345</v>
      </c>
      <c r="L65" s="161">
        <v>153912</v>
      </c>
    </row>
    <row r="66" spans="1:12" s="2" customFormat="1" ht="12.75" customHeight="1" x14ac:dyDescent="0.2">
      <c r="A66" s="204">
        <v>44405</v>
      </c>
      <c r="B66" s="205" t="s">
        <v>1148</v>
      </c>
      <c r="C66" s="206" t="s">
        <v>1149</v>
      </c>
      <c r="D66" s="206" t="s">
        <v>361</v>
      </c>
      <c r="E66" s="197">
        <v>1</v>
      </c>
      <c r="F66" s="231">
        <v>13</v>
      </c>
      <c r="G66" s="231">
        <v>1</v>
      </c>
      <c r="H66" s="206" t="s">
        <v>362</v>
      </c>
      <c r="I66" s="79">
        <v>1</v>
      </c>
      <c r="J66" s="232">
        <v>1613</v>
      </c>
      <c r="K66" s="233">
        <v>708</v>
      </c>
      <c r="L66" s="161">
        <v>153912</v>
      </c>
    </row>
    <row r="67" spans="1:12" s="2" customFormat="1" ht="12.75" customHeight="1" x14ac:dyDescent="0.2">
      <c r="A67" s="204">
        <v>44405</v>
      </c>
      <c r="B67" s="205" t="s">
        <v>1150</v>
      </c>
      <c r="C67" s="206" t="s">
        <v>1151</v>
      </c>
      <c r="D67" s="206" t="s">
        <v>408</v>
      </c>
      <c r="E67" s="197">
        <v>4</v>
      </c>
      <c r="F67" s="231">
        <v>18</v>
      </c>
      <c r="G67" s="231">
        <v>14</v>
      </c>
      <c r="H67" s="206" t="s">
        <v>362</v>
      </c>
      <c r="I67" s="79">
        <v>1</v>
      </c>
      <c r="J67" s="232">
        <v>1613</v>
      </c>
      <c r="K67" s="233">
        <v>424</v>
      </c>
      <c r="L67" s="161">
        <v>134376</v>
      </c>
    </row>
    <row r="68" spans="1:12" s="2" customFormat="1" ht="12.75" customHeight="1" x14ac:dyDescent="0.2">
      <c r="A68" s="204">
        <v>44405</v>
      </c>
      <c r="B68" s="205" t="s">
        <v>1152</v>
      </c>
      <c r="C68" s="206" t="s">
        <v>1153</v>
      </c>
      <c r="D68" s="206" t="s">
        <v>361</v>
      </c>
      <c r="E68" s="197">
        <v>1</v>
      </c>
      <c r="F68" s="231">
        <v>12</v>
      </c>
      <c r="G68" s="231">
        <v>6</v>
      </c>
      <c r="H68" s="206" t="s">
        <v>362</v>
      </c>
      <c r="I68" s="79">
        <v>1</v>
      </c>
      <c r="J68" s="232">
        <v>2564</v>
      </c>
      <c r="K68" s="233">
        <v>470</v>
      </c>
      <c r="L68" s="161">
        <v>200244</v>
      </c>
    </row>
    <row r="69" spans="1:12" s="2" customFormat="1" ht="12.75" customHeight="1" x14ac:dyDescent="0.2">
      <c r="A69" s="204">
        <v>44405</v>
      </c>
      <c r="B69" s="205" t="s">
        <v>1162</v>
      </c>
      <c r="C69" s="206" t="s">
        <v>1163</v>
      </c>
      <c r="D69" s="206"/>
      <c r="E69" s="197"/>
      <c r="F69" s="231" t="s">
        <v>1164</v>
      </c>
      <c r="G69" s="231"/>
      <c r="H69" s="206" t="s">
        <v>1165</v>
      </c>
      <c r="I69" s="79">
        <v>1</v>
      </c>
      <c r="J69" s="232">
        <v>935</v>
      </c>
      <c r="K69" s="233">
        <v>76</v>
      </c>
      <c r="L69" s="161">
        <v>95000</v>
      </c>
    </row>
    <row r="70" spans="1:12" s="2" customFormat="1" ht="12.75" customHeight="1" x14ac:dyDescent="0.2">
      <c r="A70" s="204">
        <v>44406</v>
      </c>
      <c r="B70" s="205" t="s">
        <v>1154</v>
      </c>
      <c r="C70" s="206" t="s">
        <v>1155</v>
      </c>
      <c r="D70" s="206" t="s">
        <v>371</v>
      </c>
      <c r="E70" s="197">
        <v>3</v>
      </c>
      <c r="F70" s="231">
        <v>14</v>
      </c>
      <c r="G70" s="231">
        <v>8</v>
      </c>
      <c r="H70" s="206" t="s">
        <v>372</v>
      </c>
      <c r="I70" s="79">
        <v>1</v>
      </c>
      <c r="J70" s="232">
        <v>1405</v>
      </c>
      <c r="K70" s="233">
        <v>570</v>
      </c>
      <c r="L70" s="161">
        <v>130350</v>
      </c>
    </row>
    <row r="71" spans="1:12" s="2" customFormat="1" ht="12.75" customHeight="1" x14ac:dyDescent="0.2">
      <c r="A71" s="204">
        <v>44406</v>
      </c>
      <c r="B71" s="205" t="s">
        <v>1156</v>
      </c>
      <c r="C71" s="206" t="s">
        <v>1157</v>
      </c>
      <c r="D71" s="206" t="s">
        <v>371</v>
      </c>
      <c r="E71" s="197">
        <v>3</v>
      </c>
      <c r="F71" s="231">
        <v>13</v>
      </c>
      <c r="G71" s="231">
        <v>8</v>
      </c>
      <c r="H71" s="206" t="s">
        <v>372</v>
      </c>
      <c r="I71" s="79">
        <v>1</v>
      </c>
      <c r="J71" s="232">
        <v>1807</v>
      </c>
      <c r="K71" s="233">
        <v>646</v>
      </c>
      <c r="L71" s="161">
        <v>161898</v>
      </c>
    </row>
    <row r="72" spans="1:12" s="2" customFormat="1" ht="12.75" customHeight="1" x14ac:dyDescent="0.2">
      <c r="A72" s="204">
        <v>44406</v>
      </c>
      <c r="B72" s="205" t="s">
        <v>1187</v>
      </c>
      <c r="C72" s="206" t="s">
        <v>1188</v>
      </c>
      <c r="D72" s="206" t="s">
        <v>371</v>
      </c>
      <c r="E72" s="197">
        <v>3</v>
      </c>
      <c r="F72" s="231">
        <v>11</v>
      </c>
      <c r="G72" s="231">
        <v>7</v>
      </c>
      <c r="H72" s="206" t="s">
        <v>372</v>
      </c>
      <c r="I72" s="79">
        <v>1</v>
      </c>
      <c r="J72" s="232">
        <v>1521</v>
      </c>
      <c r="K72" s="233">
        <v>595</v>
      </c>
      <c r="L72" s="161">
        <v>139656</v>
      </c>
    </row>
    <row r="73" spans="1:12" s="2" customFormat="1" ht="12.75" customHeight="1" x14ac:dyDescent="0.2">
      <c r="A73" s="204">
        <v>44406</v>
      </c>
      <c r="B73" s="205" t="s">
        <v>1189</v>
      </c>
      <c r="C73" s="206" t="s">
        <v>1190</v>
      </c>
      <c r="D73" s="206" t="s">
        <v>371</v>
      </c>
      <c r="E73" s="197">
        <v>3</v>
      </c>
      <c r="F73" s="231">
        <v>2</v>
      </c>
      <c r="G73" s="231">
        <v>8</v>
      </c>
      <c r="H73" s="206" t="s">
        <v>372</v>
      </c>
      <c r="I73" s="79">
        <v>1</v>
      </c>
      <c r="J73" s="232">
        <v>1724</v>
      </c>
      <c r="K73" s="233">
        <v>569</v>
      </c>
      <c r="L73" s="161">
        <v>151932</v>
      </c>
    </row>
    <row r="74" spans="1:12" s="2" customFormat="1" ht="12.75" customHeight="1" x14ac:dyDescent="0.2">
      <c r="A74" s="204" t="s">
        <v>1191</v>
      </c>
      <c r="B74" s="205" t="s">
        <v>1182</v>
      </c>
      <c r="C74" s="206" t="s">
        <v>1183</v>
      </c>
      <c r="D74" s="206" t="s">
        <v>371</v>
      </c>
      <c r="E74" s="197">
        <v>3</v>
      </c>
      <c r="F74" s="231">
        <v>3</v>
      </c>
      <c r="G74" s="231">
        <v>7</v>
      </c>
      <c r="H74" s="206" t="s">
        <v>372</v>
      </c>
      <c r="I74" s="79">
        <v>1</v>
      </c>
      <c r="J74" s="232">
        <v>1844</v>
      </c>
      <c r="K74" s="233">
        <v>599</v>
      </c>
      <c r="L74" s="161">
        <v>161238</v>
      </c>
    </row>
    <row r="75" spans="1:12" s="2" customFormat="1" ht="12.75" customHeight="1" x14ac:dyDescent="0.2">
      <c r="A75" s="204">
        <v>44406</v>
      </c>
      <c r="B75" s="205" t="s">
        <v>1158</v>
      </c>
      <c r="C75" s="206" t="s">
        <v>1159</v>
      </c>
      <c r="D75" s="206" t="s">
        <v>371</v>
      </c>
      <c r="E75" s="197">
        <v>3</v>
      </c>
      <c r="F75" s="231">
        <v>3</v>
      </c>
      <c r="G75" s="231">
        <v>8</v>
      </c>
      <c r="H75" s="206" t="s">
        <v>372</v>
      </c>
      <c r="I75" s="79">
        <v>1</v>
      </c>
      <c r="J75" s="232">
        <v>1562</v>
      </c>
      <c r="K75" s="233">
        <v>526</v>
      </c>
      <c r="L75" s="161">
        <v>137808</v>
      </c>
    </row>
    <row r="76" spans="1:12" s="2" customFormat="1" ht="12.75" customHeight="1" x14ac:dyDescent="0.2">
      <c r="A76" s="204">
        <v>44406</v>
      </c>
      <c r="B76" s="205" t="s">
        <v>1160</v>
      </c>
      <c r="C76" s="206" t="s">
        <v>1161</v>
      </c>
      <c r="D76" s="206" t="s">
        <v>361</v>
      </c>
      <c r="E76" s="197">
        <v>1</v>
      </c>
      <c r="F76" s="231">
        <v>12</v>
      </c>
      <c r="G76" s="231">
        <v>6</v>
      </c>
      <c r="H76" s="206" t="s">
        <v>372</v>
      </c>
      <c r="I76" s="79">
        <v>1</v>
      </c>
      <c r="J76" s="232">
        <v>1349</v>
      </c>
      <c r="K76" s="233">
        <v>434</v>
      </c>
      <c r="L76" s="161">
        <v>160980</v>
      </c>
    </row>
    <row r="77" spans="1:12" s="2" customFormat="1" ht="13.35" customHeight="1" x14ac:dyDescent="0.2">
      <c r="A77" s="163"/>
      <c r="B77" s="41"/>
      <c r="C77" s="42"/>
      <c r="D77" s="43"/>
      <c r="E77" s="42"/>
      <c r="F77" s="44"/>
      <c r="G77" s="45"/>
      <c r="H77" s="32" t="s">
        <v>13</v>
      </c>
      <c r="I77" s="69">
        <f>SUM(I3:I76)</f>
        <v>74</v>
      </c>
      <c r="J77" s="22">
        <f>SUM(J3:J76)</f>
        <v>142016</v>
      </c>
      <c r="K77" s="98">
        <f>SUM(K3:K76)</f>
        <v>41233</v>
      </c>
      <c r="L77" s="164">
        <f>SUM(L3:L76)</f>
        <v>12999391</v>
      </c>
    </row>
    <row r="78" spans="1:12" s="2" customFormat="1" ht="13.35" customHeight="1" x14ac:dyDescent="0.25">
      <c r="A78" s="346" t="s">
        <v>45</v>
      </c>
      <c r="B78" s="347"/>
      <c r="C78" s="347"/>
      <c r="D78" s="35"/>
      <c r="E78" s="36"/>
      <c r="F78" s="36"/>
      <c r="G78" s="36"/>
      <c r="H78" s="37"/>
      <c r="I78" s="38"/>
      <c r="J78" s="39"/>
      <c r="K78" s="95"/>
      <c r="L78" s="238"/>
    </row>
    <row r="79" spans="1:12" s="2" customFormat="1" ht="13.35" customHeight="1" x14ac:dyDescent="0.2">
      <c r="A79" s="158" t="s">
        <v>0</v>
      </c>
      <c r="B79" s="65" t="s">
        <v>17</v>
      </c>
      <c r="C79" s="96" t="s">
        <v>2</v>
      </c>
      <c r="D79" s="96" t="s">
        <v>3</v>
      </c>
      <c r="E79" s="66" t="s">
        <v>20</v>
      </c>
      <c r="F79" s="66" t="s">
        <v>18</v>
      </c>
      <c r="G79" s="66" t="s">
        <v>5</v>
      </c>
      <c r="H79" s="96" t="s">
        <v>19</v>
      </c>
      <c r="I79" s="125" t="s">
        <v>40</v>
      </c>
      <c r="J79" s="119" t="s">
        <v>29</v>
      </c>
      <c r="K79" s="120" t="s">
        <v>30</v>
      </c>
      <c r="L79" s="159" t="s">
        <v>6</v>
      </c>
    </row>
    <row r="80" spans="1:12" s="2" customFormat="1" ht="14.25" customHeight="1" x14ac:dyDescent="0.2">
      <c r="A80" s="162"/>
      <c r="B80" s="71"/>
      <c r="C80" s="72"/>
      <c r="D80" s="72"/>
      <c r="E80" s="73"/>
      <c r="F80" s="202"/>
      <c r="G80" s="72"/>
      <c r="H80" s="72"/>
      <c r="I80" s="81"/>
      <c r="J80" s="75"/>
      <c r="K80" s="97"/>
      <c r="L80" s="199"/>
    </row>
    <row r="81" spans="1:21" s="2" customFormat="1" ht="17.25" customHeight="1" x14ac:dyDescent="0.2">
      <c r="A81" s="162"/>
      <c r="B81" s="71"/>
      <c r="C81" s="72"/>
      <c r="D81" s="72"/>
      <c r="E81" s="73"/>
      <c r="F81" s="202"/>
      <c r="G81" s="72"/>
      <c r="H81" s="72"/>
      <c r="I81" s="81"/>
      <c r="J81" s="75"/>
      <c r="K81" s="97"/>
      <c r="L81" s="199"/>
    </row>
    <row r="82" spans="1:21" s="2" customFormat="1" ht="15" customHeight="1" x14ac:dyDescent="0.2">
      <c r="A82" s="163"/>
      <c r="B82" s="41"/>
      <c r="C82" s="42"/>
      <c r="D82" s="43"/>
      <c r="E82" s="42"/>
      <c r="F82" s="44"/>
      <c r="G82" s="45"/>
      <c r="H82" s="32" t="s">
        <v>13</v>
      </c>
      <c r="I82" s="69">
        <f>SUM(I80:I81)</f>
        <v>0</v>
      </c>
      <c r="J82" s="33">
        <f>SUM(J80:J81)</f>
        <v>0</v>
      </c>
      <c r="K82" s="98">
        <f>SUM(K80:K81)</f>
        <v>0</v>
      </c>
      <c r="L82" s="164">
        <f>SUM(L80:L81)</f>
        <v>0</v>
      </c>
    </row>
    <row r="83" spans="1:21" s="2" customFormat="1" ht="15" customHeight="1" x14ac:dyDescent="0.2">
      <c r="A83" s="211"/>
      <c r="B83" s="212"/>
      <c r="C83" s="213"/>
      <c r="D83" s="214"/>
      <c r="E83" s="213"/>
      <c r="F83" s="215"/>
      <c r="G83" s="213"/>
      <c r="H83" s="216" t="s">
        <v>47</v>
      </c>
      <c r="I83" s="217">
        <f>SUM(I77,I82)</f>
        <v>74</v>
      </c>
      <c r="J83" s="218">
        <f>SUM(J77,J82)</f>
        <v>142016</v>
      </c>
      <c r="K83" s="219">
        <f>SUM(K77,K82)</f>
        <v>41233</v>
      </c>
      <c r="L83" s="220">
        <f>SUM(L77,L82)</f>
        <v>12999391</v>
      </c>
    </row>
    <row r="84" spans="1:21" s="2" customFormat="1" ht="15" customHeight="1" x14ac:dyDescent="0.25">
      <c r="A84" s="343" t="s">
        <v>33</v>
      </c>
      <c r="B84" s="344"/>
      <c r="C84" s="344"/>
      <c r="D84" s="35"/>
      <c r="E84" s="36"/>
      <c r="F84" s="36"/>
      <c r="G84" s="36"/>
      <c r="H84" s="37"/>
      <c r="I84" s="38"/>
      <c r="J84" s="35"/>
      <c r="K84" s="95"/>
      <c r="L84" s="165"/>
    </row>
    <row r="85" spans="1:21" s="2" customFormat="1" ht="15" customHeight="1" x14ac:dyDescent="0.2">
      <c r="A85" s="166" t="s">
        <v>0</v>
      </c>
      <c r="B85" s="67" t="s">
        <v>1</v>
      </c>
      <c r="C85" s="99" t="s">
        <v>2</v>
      </c>
      <c r="D85" s="99" t="s">
        <v>3</v>
      </c>
      <c r="E85" s="68" t="s">
        <v>20</v>
      </c>
      <c r="F85" s="68" t="s">
        <v>4</v>
      </c>
      <c r="G85" s="68" t="s">
        <v>5</v>
      </c>
      <c r="H85" s="99" t="s">
        <v>19</v>
      </c>
      <c r="I85" s="126" t="s">
        <v>40</v>
      </c>
      <c r="J85" s="121" t="s">
        <v>29</v>
      </c>
      <c r="K85" s="99" t="s">
        <v>30</v>
      </c>
      <c r="L85" s="167" t="s">
        <v>6</v>
      </c>
    </row>
    <row r="86" spans="1:21" s="2" customFormat="1" ht="15" customHeight="1" x14ac:dyDescent="0.2">
      <c r="A86" s="162"/>
      <c r="B86" s="71"/>
      <c r="C86" s="72"/>
      <c r="D86" s="73"/>
      <c r="E86" s="116"/>
      <c r="F86" s="116"/>
      <c r="G86" s="116"/>
      <c r="H86" s="73"/>
      <c r="I86" s="185"/>
      <c r="J86" s="187"/>
      <c r="K86" s="185"/>
      <c r="L86" s="186"/>
    </row>
    <row r="87" spans="1:21" s="2" customFormat="1" ht="15" customHeight="1" x14ac:dyDescent="0.2">
      <c r="A87" s="162"/>
      <c r="B87" s="71"/>
      <c r="C87" s="72"/>
      <c r="D87" s="73"/>
      <c r="E87" s="116"/>
      <c r="F87" s="116"/>
      <c r="G87" s="116"/>
      <c r="H87" s="73"/>
      <c r="I87" s="185"/>
      <c r="J87" s="187"/>
      <c r="K87" s="185"/>
      <c r="L87" s="186"/>
    </row>
    <row r="88" spans="1:21" s="2" customFormat="1" ht="15" customHeight="1" x14ac:dyDescent="0.2">
      <c r="A88" s="168"/>
      <c r="B88" s="103"/>
      <c r="C88" s="104"/>
      <c r="D88" s="105"/>
      <c r="E88" s="106"/>
      <c r="F88" s="106"/>
      <c r="G88" s="107"/>
      <c r="H88" s="34" t="s">
        <v>13</v>
      </c>
      <c r="I88" s="70">
        <f>SUM(I86:I87)</f>
        <v>0</v>
      </c>
      <c r="J88" s="188">
        <f>SUM(J86:J87)</f>
        <v>0</v>
      </c>
      <c r="K88" s="108">
        <f>SUM(K86:K87)</f>
        <v>0</v>
      </c>
      <c r="L88" s="169">
        <f>SUM(L86:L87)</f>
        <v>0</v>
      </c>
    </row>
    <row r="89" spans="1:21" s="2" customFormat="1" ht="15" customHeight="1" x14ac:dyDescent="0.25">
      <c r="A89" s="343" t="s">
        <v>34</v>
      </c>
      <c r="B89" s="345"/>
      <c r="C89" s="345"/>
      <c r="D89" s="35"/>
      <c r="E89" s="36"/>
      <c r="F89" s="36"/>
      <c r="G89" s="36"/>
      <c r="H89" s="37"/>
      <c r="I89" s="38"/>
      <c r="J89" s="35"/>
      <c r="K89" s="95"/>
      <c r="L89" s="165"/>
    </row>
    <row r="90" spans="1:21" s="2" customFormat="1" ht="15" customHeight="1" x14ac:dyDescent="0.2">
      <c r="A90" s="166" t="s">
        <v>0</v>
      </c>
      <c r="B90" s="67" t="s">
        <v>1</v>
      </c>
      <c r="C90" s="99" t="s">
        <v>2</v>
      </c>
      <c r="D90" s="99" t="s">
        <v>3</v>
      </c>
      <c r="E90" s="68" t="s">
        <v>20</v>
      </c>
      <c r="F90" s="68" t="s">
        <v>4</v>
      </c>
      <c r="G90" s="68" t="s">
        <v>5</v>
      </c>
      <c r="H90" s="99" t="s">
        <v>19</v>
      </c>
      <c r="I90" s="126" t="s">
        <v>40</v>
      </c>
      <c r="J90" s="99" t="s">
        <v>29</v>
      </c>
      <c r="K90" s="122" t="s">
        <v>30</v>
      </c>
      <c r="L90" s="167" t="s">
        <v>6</v>
      </c>
    </row>
    <row r="91" spans="1:21" s="2" customFormat="1" ht="15" customHeight="1" x14ac:dyDescent="0.2">
      <c r="A91" s="160"/>
      <c r="B91" s="76"/>
      <c r="C91" s="73"/>
      <c r="D91" s="73"/>
      <c r="E91" s="73"/>
      <c r="F91" s="73"/>
      <c r="G91" s="73"/>
      <c r="H91" s="73"/>
      <c r="I91" s="74"/>
      <c r="J91" s="78"/>
      <c r="K91" s="100"/>
      <c r="L91" s="199"/>
    </row>
    <row r="92" spans="1:21" s="2" customFormat="1" ht="15" customHeight="1" x14ac:dyDescent="0.2">
      <c r="A92" s="160"/>
      <c r="B92" s="76"/>
      <c r="C92" s="73"/>
      <c r="D92" s="73"/>
      <c r="E92" s="73"/>
      <c r="F92" s="73"/>
      <c r="G92" s="73"/>
      <c r="H92" s="73"/>
      <c r="I92" s="74"/>
      <c r="J92" s="78"/>
      <c r="K92" s="100"/>
      <c r="L92" s="199"/>
    </row>
    <row r="93" spans="1:21" s="2" customFormat="1" ht="15" customHeight="1" x14ac:dyDescent="0.2">
      <c r="A93" s="170"/>
      <c r="B93" s="83"/>
      <c r="C93" s="47"/>
      <c r="D93" s="48"/>
      <c r="E93" s="47"/>
      <c r="F93" s="47"/>
      <c r="G93" s="47"/>
      <c r="H93" s="21" t="s">
        <v>13</v>
      </c>
      <c r="I93" s="84">
        <f>SUM(I91:I92)</f>
        <v>0</v>
      </c>
      <c r="J93" s="22">
        <f>SUM(J91:J92)</f>
        <v>0</v>
      </c>
      <c r="K93" s="101">
        <f>SUM(K91:K92)</f>
        <v>0</v>
      </c>
      <c r="L93" s="164">
        <f>SUM(L91:L92)</f>
        <v>0</v>
      </c>
    </row>
    <row r="94" spans="1:21" s="2" customFormat="1" ht="15" customHeight="1" x14ac:dyDescent="0.25">
      <c r="A94" s="343" t="s">
        <v>35</v>
      </c>
      <c r="B94" s="345"/>
      <c r="C94" s="345"/>
      <c r="D94" s="35"/>
      <c r="E94" s="36"/>
      <c r="F94" s="36"/>
      <c r="G94" s="36"/>
      <c r="H94" s="37"/>
      <c r="I94" s="38"/>
      <c r="J94" s="35"/>
      <c r="K94" s="95"/>
      <c r="L94" s="165"/>
      <c r="M94" s="1"/>
      <c r="N94" s="1"/>
      <c r="O94" s="1"/>
      <c r="P94" s="1"/>
      <c r="Q94" s="1"/>
      <c r="R94" s="1"/>
      <c r="S94" s="1"/>
      <c r="T94" s="1"/>
      <c r="U94" s="1"/>
    </row>
    <row r="95" spans="1:21" s="2" customFormat="1" ht="15" customHeight="1" x14ac:dyDescent="0.2">
      <c r="A95" s="166" t="s">
        <v>0</v>
      </c>
      <c r="B95" s="67" t="s">
        <v>1</v>
      </c>
      <c r="C95" s="99" t="s">
        <v>2</v>
      </c>
      <c r="D95" s="99" t="s">
        <v>3</v>
      </c>
      <c r="E95" s="68" t="s">
        <v>20</v>
      </c>
      <c r="F95" s="68" t="s">
        <v>4</v>
      </c>
      <c r="G95" s="68" t="s">
        <v>5</v>
      </c>
      <c r="H95" s="99" t="s">
        <v>19</v>
      </c>
      <c r="I95" s="126" t="s">
        <v>40</v>
      </c>
      <c r="J95" s="99" t="s">
        <v>29</v>
      </c>
      <c r="K95" s="122" t="s">
        <v>30</v>
      </c>
      <c r="L95" s="167" t="s">
        <v>6</v>
      </c>
    </row>
    <row r="96" spans="1:21" s="2" customFormat="1" ht="15" customHeight="1" x14ac:dyDescent="0.2">
      <c r="A96" s="160"/>
      <c r="B96" s="76"/>
      <c r="C96" s="73"/>
      <c r="D96" s="73"/>
      <c r="E96" s="73"/>
      <c r="F96" s="73"/>
      <c r="G96" s="73"/>
      <c r="H96" s="73"/>
      <c r="I96" s="74"/>
      <c r="J96" s="78"/>
      <c r="K96" s="100"/>
      <c r="L96" s="199"/>
    </row>
    <row r="97" spans="1:12" s="2" customFormat="1" ht="15" customHeight="1" x14ac:dyDescent="0.2">
      <c r="A97" s="160"/>
      <c r="B97" s="76"/>
      <c r="C97" s="73"/>
      <c r="D97" s="73"/>
      <c r="E97" s="73"/>
      <c r="F97" s="73"/>
      <c r="G97" s="73"/>
      <c r="H97" s="73"/>
      <c r="I97" s="74"/>
      <c r="J97" s="78"/>
      <c r="K97" s="100"/>
      <c r="L97" s="199"/>
    </row>
    <row r="98" spans="1:12" s="2" customFormat="1" ht="15" customHeight="1" x14ac:dyDescent="0.2">
      <c r="A98" s="170"/>
      <c r="B98" s="83"/>
      <c r="C98" s="47"/>
      <c r="D98" s="48"/>
      <c r="E98" s="47"/>
      <c r="F98" s="47"/>
      <c r="G98" s="47"/>
      <c r="H98" s="21" t="s">
        <v>13</v>
      </c>
      <c r="I98" s="84">
        <f>SUM(I96:I97)</f>
        <v>0</v>
      </c>
      <c r="J98" s="22">
        <f>SUM(J96:J97)</f>
        <v>0</v>
      </c>
      <c r="K98" s="101">
        <f>SUM(K96:K97)</f>
        <v>0</v>
      </c>
      <c r="L98" s="164">
        <f>SUM(L96:L97)</f>
        <v>0</v>
      </c>
    </row>
    <row r="99" spans="1:12" s="2" customFormat="1" ht="15" customHeight="1" x14ac:dyDescent="0.25">
      <c r="A99" s="343" t="s">
        <v>23</v>
      </c>
      <c r="B99" s="344"/>
      <c r="C99" s="344"/>
      <c r="D99" s="40"/>
      <c r="E99" s="36"/>
      <c r="F99" s="36"/>
      <c r="G99" s="36"/>
      <c r="H99" s="37"/>
      <c r="I99" s="38"/>
      <c r="J99" s="35"/>
      <c r="K99" s="95"/>
      <c r="L99" s="165"/>
    </row>
    <row r="100" spans="1:12" s="2" customFormat="1" ht="15.75" customHeight="1" x14ac:dyDescent="0.2">
      <c r="A100" s="166" t="s">
        <v>0</v>
      </c>
      <c r="B100" s="67" t="s">
        <v>1</v>
      </c>
      <c r="C100" s="99" t="s">
        <v>2</v>
      </c>
      <c r="D100" s="99" t="s">
        <v>3</v>
      </c>
      <c r="E100" s="68" t="s">
        <v>20</v>
      </c>
      <c r="F100" s="68" t="s">
        <v>4</v>
      </c>
      <c r="G100" s="68" t="s">
        <v>5</v>
      </c>
      <c r="H100" s="99" t="s">
        <v>19</v>
      </c>
      <c r="I100" s="126" t="s">
        <v>40</v>
      </c>
      <c r="J100" s="99" t="s">
        <v>29</v>
      </c>
      <c r="K100" s="123" t="s">
        <v>30</v>
      </c>
      <c r="L100" s="171" t="s">
        <v>6</v>
      </c>
    </row>
    <row r="101" spans="1:12" s="2" customFormat="1" ht="15" customHeight="1" x14ac:dyDescent="0.2">
      <c r="A101" s="162">
        <v>44378</v>
      </c>
      <c r="B101" s="71" t="s">
        <v>146</v>
      </c>
      <c r="C101" s="72" t="s">
        <v>147</v>
      </c>
      <c r="D101" s="72" t="s">
        <v>148</v>
      </c>
      <c r="E101" s="197"/>
      <c r="F101" s="198"/>
      <c r="G101" s="198"/>
      <c r="H101" s="206" t="s">
        <v>149</v>
      </c>
      <c r="I101" s="81">
        <v>1</v>
      </c>
      <c r="J101" s="203">
        <v>0</v>
      </c>
      <c r="K101" s="97">
        <v>0</v>
      </c>
      <c r="L101" s="199">
        <v>16000</v>
      </c>
    </row>
    <row r="102" spans="1:12" s="2" customFormat="1" ht="15" customHeight="1" x14ac:dyDescent="0.2">
      <c r="A102" s="160">
        <v>44378</v>
      </c>
      <c r="B102" s="76" t="s">
        <v>150</v>
      </c>
      <c r="C102" s="73" t="s">
        <v>151</v>
      </c>
      <c r="D102" s="73" t="s">
        <v>152</v>
      </c>
      <c r="E102" s="73"/>
      <c r="F102" s="197"/>
      <c r="G102" s="73"/>
      <c r="H102" s="73" t="s">
        <v>153</v>
      </c>
      <c r="I102" s="79">
        <v>1</v>
      </c>
      <c r="J102" s="234">
        <v>0</v>
      </c>
      <c r="K102" s="115">
        <v>0</v>
      </c>
      <c r="L102" s="161">
        <v>7466</v>
      </c>
    </row>
    <row r="103" spans="1:12" s="2" customFormat="1" ht="15" customHeight="1" x14ac:dyDescent="0.2">
      <c r="A103" s="160">
        <v>44378</v>
      </c>
      <c r="B103" s="76" t="s">
        <v>154</v>
      </c>
      <c r="C103" s="73" t="s">
        <v>155</v>
      </c>
      <c r="D103" s="73"/>
      <c r="E103" s="73"/>
      <c r="F103" s="197"/>
      <c r="G103" s="73"/>
      <c r="H103" s="73" t="s">
        <v>156</v>
      </c>
      <c r="I103" s="79">
        <v>1</v>
      </c>
      <c r="J103" s="234">
        <v>0</v>
      </c>
      <c r="K103" s="115">
        <v>0</v>
      </c>
      <c r="L103" s="161">
        <v>8500</v>
      </c>
    </row>
    <row r="104" spans="1:12" s="2" customFormat="1" ht="15" customHeight="1" x14ac:dyDescent="0.2">
      <c r="A104" s="204">
        <v>44378</v>
      </c>
      <c r="B104" s="71" t="s">
        <v>157</v>
      </c>
      <c r="C104" s="72" t="s">
        <v>158</v>
      </c>
      <c r="D104" s="72" t="s">
        <v>159</v>
      </c>
      <c r="E104" s="197"/>
      <c r="F104" s="198"/>
      <c r="G104" s="198"/>
      <c r="H104" s="206" t="s">
        <v>160</v>
      </c>
      <c r="I104" s="81">
        <v>1</v>
      </c>
      <c r="J104" s="203">
        <v>0</v>
      </c>
      <c r="K104" s="97">
        <v>0</v>
      </c>
      <c r="L104" s="199">
        <v>2000</v>
      </c>
    </row>
    <row r="105" spans="1:12" s="2" customFormat="1" ht="14.25" customHeight="1" x14ac:dyDescent="0.2">
      <c r="A105" s="162">
        <v>44378</v>
      </c>
      <c r="B105" s="71" t="s">
        <v>173</v>
      </c>
      <c r="C105" s="72" t="s">
        <v>174</v>
      </c>
      <c r="D105" s="72" t="s">
        <v>175</v>
      </c>
      <c r="E105" s="197"/>
      <c r="F105" s="198"/>
      <c r="G105" s="198"/>
      <c r="H105" s="206" t="s">
        <v>176</v>
      </c>
      <c r="I105" s="81">
        <v>1</v>
      </c>
      <c r="J105" s="203">
        <v>0</v>
      </c>
      <c r="K105" s="97">
        <v>0</v>
      </c>
      <c r="L105" s="199">
        <v>15698</v>
      </c>
    </row>
    <row r="106" spans="1:12" s="2" customFormat="1" ht="15" customHeight="1" x14ac:dyDescent="0.2">
      <c r="A106" s="162">
        <v>44379</v>
      </c>
      <c r="B106" s="71" t="s">
        <v>161</v>
      </c>
      <c r="C106" s="72" t="s">
        <v>162</v>
      </c>
      <c r="D106" s="72" t="s">
        <v>163</v>
      </c>
      <c r="E106" s="197"/>
      <c r="F106" s="198"/>
      <c r="G106" s="198"/>
      <c r="H106" s="206" t="s">
        <v>164</v>
      </c>
      <c r="I106" s="81">
        <v>1</v>
      </c>
      <c r="J106" s="203">
        <v>0</v>
      </c>
      <c r="K106" s="97">
        <v>0</v>
      </c>
      <c r="L106" s="199">
        <v>50000</v>
      </c>
    </row>
    <row r="107" spans="1:12" s="2" customFormat="1" ht="15" customHeight="1" x14ac:dyDescent="0.2">
      <c r="A107" s="162">
        <v>44379</v>
      </c>
      <c r="B107" s="71" t="s">
        <v>165</v>
      </c>
      <c r="C107" s="72" t="s">
        <v>166</v>
      </c>
      <c r="D107" s="72" t="s">
        <v>167</v>
      </c>
      <c r="E107" s="197"/>
      <c r="F107" s="198"/>
      <c r="G107" s="198"/>
      <c r="H107" s="206" t="s">
        <v>168</v>
      </c>
      <c r="I107" s="81">
        <v>1</v>
      </c>
      <c r="J107" s="203">
        <v>0</v>
      </c>
      <c r="K107" s="97">
        <v>0</v>
      </c>
      <c r="L107" s="199">
        <v>18929</v>
      </c>
    </row>
    <row r="108" spans="1:12" s="2" customFormat="1" ht="15" customHeight="1" x14ac:dyDescent="0.2">
      <c r="A108" s="162">
        <v>44379</v>
      </c>
      <c r="B108" s="71" t="s">
        <v>169</v>
      </c>
      <c r="C108" s="72" t="s">
        <v>170</v>
      </c>
      <c r="D108" s="72" t="s">
        <v>171</v>
      </c>
      <c r="E108" s="197"/>
      <c r="F108" s="198"/>
      <c r="G108" s="198"/>
      <c r="H108" s="206" t="s">
        <v>172</v>
      </c>
      <c r="I108" s="81">
        <v>1</v>
      </c>
      <c r="J108" s="203">
        <v>0</v>
      </c>
      <c r="K108" s="97">
        <v>0</v>
      </c>
      <c r="L108" s="199">
        <v>6930</v>
      </c>
    </row>
    <row r="109" spans="1:12" s="2" customFormat="1" ht="15" customHeight="1" x14ac:dyDescent="0.2">
      <c r="A109" s="162">
        <v>44379</v>
      </c>
      <c r="B109" s="71" t="s">
        <v>177</v>
      </c>
      <c r="C109" s="72" t="s">
        <v>178</v>
      </c>
      <c r="D109" s="72" t="s">
        <v>163</v>
      </c>
      <c r="E109" s="197"/>
      <c r="F109" s="198"/>
      <c r="G109" s="198"/>
      <c r="H109" s="206" t="s">
        <v>179</v>
      </c>
      <c r="I109" s="81">
        <v>1</v>
      </c>
      <c r="J109" s="75">
        <v>0</v>
      </c>
      <c r="K109" s="97">
        <v>0</v>
      </c>
      <c r="L109" s="161">
        <v>55000</v>
      </c>
    </row>
    <row r="110" spans="1:12" s="2" customFormat="1" ht="15" customHeight="1" x14ac:dyDescent="0.2">
      <c r="A110" s="204">
        <v>44379</v>
      </c>
      <c r="B110" s="205" t="s">
        <v>180</v>
      </c>
      <c r="C110" s="206" t="s">
        <v>181</v>
      </c>
      <c r="D110" s="206" t="s">
        <v>182</v>
      </c>
      <c r="E110" s="197"/>
      <c r="F110" s="231"/>
      <c r="G110" s="231"/>
      <c r="H110" s="206" t="s">
        <v>183</v>
      </c>
      <c r="I110" s="79">
        <v>1</v>
      </c>
      <c r="J110" s="232">
        <v>0</v>
      </c>
      <c r="K110" s="233">
        <v>0</v>
      </c>
      <c r="L110" s="161">
        <v>1500</v>
      </c>
    </row>
    <row r="111" spans="1:12" s="2" customFormat="1" ht="15" customHeight="1" x14ac:dyDescent="0.2">
      <c r="A111" s="162">
        <v>44379</v>
      </c>
      <c r="B111" s="71" t="s">
        <v>184</v>
      </c>
      <c r="C111" s="72" t="s">
        <v>185</v>
      </c>
      <c r="D111" s="72" t="s">
        <v>186</v>
      </c>
      <c r="E111" s="197"/>
      <c r="F111" s="198"/>
      <c r="G111" s="198"/>
      <c r="H111" s="206" t="s">
        <v>187</v>
      </c>
      <c r="I111" s="81">
        <v>1</v>
      </c>
      <c r="J111" s="203">
        <v>0</v>
      </c>
      <c r="K111" s="97">
        <v>0</v>
      </c>
      <c r="L111" s="199">
        <v>27407</v>
      </c>
    </row>
    <row r="112" spans="1:12" s="2" customFormat="1" ht="15" customHeight="1" x14ac:dyDescent="0.2">
      <c r="A112" s="162">
        <v>44379</v>
      </c>
      <c r="B112" s="71" t="s">
        <v>188</v>
      </c>
      <c r="C112" s="72" t="s">
        <v>189</v>
      </c>
      <c r="D112" s="72" t="s">
        <v>190</v>
      </c>
      <c r="E112" s="197"/>
      <c r="F112" s="198"/>
      <c r="G112" s="198"/>
      <c r="H112" s="206" t="s">
        <v>191</v>
      </c>
      <c r="I112" s="81">
        <v>1</v>
      </c>
      <c r="J112" s="203">
        <v>0</v>
      </c>
      <c r="K112" s="97">
        <v>0</v>
      </c>
      <c r="L112" s="199">
        <v>3500</v>
      </c>
    </row>
    <row r="113" spans="1:12" s="2" customFormat="1" ht="15" customHeight="1" x14ac:dyDescent="0.2">
      <c r="A113" s="162">
        <v>44379</v>
      </c>
      <c r="B113" s="71" t="s">
        <v>219</v>
      </c>
      <c r="C113" s="72" t="s">
        <v>220</v>
      </c>
      <c r="D113" s="72" t="s">
        <v>221</v>
      </c>
      <c r="E113" s="197"/>
      <c r="F113" s="198"/>
      <c r="G113" s="198"/>
      <c r="H113" s="206" t="s">
        <v>222</v>
      </c>
      <c r="I113" s="81">
        <v>1</v>
      </c>
      <c r="J113" s="203">
        <v>1051</v>
      </c>
      <c r="K113" s="97">
        <v>0</v>
      </c>
      <c r="L113" s="199">
        <v>18500</v>
      </c>
    </row>
    <row r="114" spans="1:12" s="2" customFormat="1" ht="15" customHeight="1" x14ac:dyDescent="0.2">
      <c r="A114" s="162">
        <v>44383</v>
      </c>
      <c r="B114" s="71" t="s">
        <v>192</v>
      </c>
      <c r="C114" s="72" t="s">
        <v>193</v>
      </c>
      <c r="D114" s="72" t="s">
        <v>65</v>
      </c>
      <c r="E114" s="197"/>
      <c r="F114" s="198"/>
      <c r="G114" s="198"/>
      <c r="H114" s="206" t="s">
        <v>194</v>
      </c>
      <c r="I114" s="81">
        <v>1</v>
      </c>
      <c r="J114" s="203">
        <v>0</v>
      </c>
      <c r="K114" s="97">
        <v>0</v>
      </c>
      <c r="L114" s="199">
        <v>11350</v>
      </c>
    </row>
    <row r="115" spans="1:12" s="2" customFormat="1" ht="15" customHeight="1" x14ac:dyDescent="0.2">
      <c r="A115" s="160">
        <v>44383</v>
      </c>
      <c r="B115" s="76" t="s">
        <v>195</v>
      </c>
      <c r="C115" s="73" t="s">
        <v>196</v>
      </c>
      <c r="D115" s="73" t="s">
        <v>197</v>
      </c>
      <c r="E115" s="73"/>
      <c r="F115" s="197"/>
      <c r="G115" s="73"/>
      <c r="H115" s="73" t="s">
        <v>198</v>
      </c>
      <c r="I115" s="79">
        <v>1</v>
      </c>
      <c r="J115" s="234">
        <v>0</v>
      </c>
      <c r="K115" s="115">
        <v>0</v>
      </c>
      <c r="L115" s="161">
        <v>1000</v>
      </c>
    </row>
    <row r="116" spans="1:12" s="2" customFormat="1" ht="15" customHeight="1" x14ac:dyDescent="0.2">
      <c r="A116" s="162">
        <v>44383</v>
      </c>
      <c r="B116" s="71" t="s">
        <v>199</v>
      </c>
      <c r="C116" s="72" t="s">
        <v>200</v>
      </c>
      <c r="D116" s="72" t="s">
        <v>201</v>
      </c>
      <c r="E116" s="197"/>
      <c r="F116" s="198"/>
      <c r="G116" s="198"/>
      <c r="H116" s="206" t="s">
        <v>202</v>
      </c>
      <c r="I116" s="81">
        <v>1</v>
      </c>
      <c r="J116" s="203">
        <v>0</v>
      </c>
      <c r="K116" s="97">
        <v>0</v>
      </c>
      <c r="L116" s="161">
        <v>35000</v>
      </c>
    </row>
    <row r="117" spans="1:12" s="2" customFormat="1" ht="15" customHeight="1" x14ac:dyDescent="0.2">
      <c r="A117" s="160">
        <v>44383</v>
      </c>
      <c r="B117" s="76" t="s">
        <v>203</v>
      </c>
      <c r="C117" s="73" t="s">
        <v>204</v>
      </c>
      <c r="D117" s="73" t="s">
        <v>205</v>
      </c>
      <c r="E117" s="73"/>
      <c r="F117" s="197"/>
      <c r="G117" s="73"/>
      <c r="H117" s="73" t="s">
        <v>206</v>
      </c>
      <c r="I117" s="79">
        <v>1</v>
      </c>
      <c r="J117" s="234">
        <v>0</v>
      </c>
      <c r="K117" s="115">
        <v>0</v>
      </c>
      <c r="L117" s="161">
        <v>24000</v>
      </c>
    </row>
    <row r="118" spans="1:12" s="2" customFormat="1" ht="15" customHeight="1" x14ac:dyDescent="0.2">
      <c r="A118" s="162">
        <v>44383</v>
      </c>
      <c r="B118" s="71" t="s">
        <v>207</v>
      </c>
      <c r="C118" s="72" t="s">
        <v>208</v>
      </c>
      <c r="D118" s="72" t="s">
        <v>109</v>
      </c>
      <c r="E118" s="197"/>
      <c r="F118" s="198"/>
      <c r="G118" s="198"/>
      <c r="H118" s="206" t="s">
        <v>209</v>
      </c>
      <c r="I118" s="81">
        <v>1</v>
      </c>
      <c r="J118" s="203">
        <v>0</v>
      </c>
      <c r="K118" s="97">
        <v>0</v>
      </c>
      <c r="L118" s="161">
        <v>18067</v>
      </c>
    </row>
    <row r="119" spans="1:12" s="2" customFormat="1" ht="15" customHeight="1" x14ac:dyDescent="0.2">
      <c r="A119" s="162">
        <v>44383</v>
      </c>
      <c r="B119" s="71" t="s">
        <v>210</v>
      </c>
      <c r="C119" s="72" t="s">
        <v>211</v>
      </c>
      <c r="D119" s="72" t="s">
        <v>212</v>
      </c>
      <c r="E119" s="197"/>
      <c r="F119" s="198"/>
      <c r="G119" s="198"/>
      <c r="H119" s="206" t="s">
        <v>209</v>
      </c>
      <c r="I119" s="81">
        <v>1</v>
      </c>
      <c r="J119" s="203">
        <v>0</v>
      </c>
      <c r="K119" s="97">
        <v>0</v>
      </c>
      <c r="L119" s="199">
        <v>6090</v>
      </c>
    </row>
    <row r="120" spans="1:12" s="2" customFormat="1" ht="15" customHeight="1" x14ac:dyDescent="0.2">
      <c r="A120" s="162">
        <v>44383</v>
      </c>
      <c r="B120" s="71" t="s">
        <v>213</v>
      </c>
      <c r="C120" s="72" t="s">
        <v>214</v>
      </c>
      <c r="D120" s="72" t="s">
        <v>212</v>
      </c>
      <c r="E120" s="197"/>
      <c r="F120" s="198"/>
      <c r="G120" s="198"/>
      <c r="H120" s="206" t="s">
        <v>209</v>
      </c>
      <c r="I120" s="81">
        <v>1</v>
      </c>
      <c r="J120" s="203">
        <v>0</v>
      </c>
      <c r="K120" s="97">
        <v>0</v>
      </c>
      <c r="L120" s="199">
        <v>7985</v>
      </c>
    </row>
    <row r="121" spans="1:12" s="2" customFormat="1" ht="15" customHeight="1" x14ac:dyDescent="0.2">
      <c r="A121" s="162">
        <v>44383</v>
      </c>
      <c r="B121" s="71" t="s">
        <v>215</v>
      </c>
      <c r="C121" s="72" t="s">
        <v>216</v>
      </c>
      <c r="D121" s="72" t="s">
        <v>217</v>
      </c>
      <c r="E121" s="197"/>
      <c r="F121" s="198"/>
      <c r="G121" s="198"/>
      <c r="H121" s="206" t="s">
        <v>218</v>
      </c>
      <c r="I121" s="81">
        <v>1</v>
      </c>
      <c r="J121" s="203">
        <v>400</v>
      </c>
      <c r="K121" s="97">
        <v>800</v>
      </c>
      <c r="L121" s="199">
        <v>7000</v>
      </c>
    </row>
    <row r="122" spans="1:12" s="2" customFormat="1" ht="15" customHeight="1" x14ac:dyDescent="0.2">
      <c r="A122" s="162">
        <v>44384</v>
      </c>
      <c r="B122" s="71" t="s">
        <v>223</v>
      </c>
      <c r="C122" s="72" t="s">
        <v>224</v>
      </c>
      <c r="D122" s="72" t="s">
        <v>205</v>
      </c>
      <c r="E122" s="197"/>
      <c r="F122" s="198"/>
      <c r="G122" s="198"/>
      <c r="H122" s="206" t="s">
        <v>225</v>
      </c>
      <c r="I122" s="81">
        <v>1</v>
      </c>
      <c r="J122" s="203">
        <v>0</v>
      </c>
      <c r="K122" s="97">
        <v>0</v>
      </c>
      <c r="L122" s="199">
        <v>11708</v>
      </c>
    </row>
    <row r="123" spans="1:12" s="2" customFormat="1" ht="15" customHeight="1" x14ac:dyDescent="0.2">
      <c r="A123" s="162">
        <v>44384</v>
      </c>
      <c r="B123" s="71" t="s">
        <v>226</v>
      </c>
      <c r="C123" s="72" t="s">
        <v>227</v>
      </c>
      <c r="D123" s="72" t="s">
        <v>205</v>
      </c>
      <c r="E123" s="197"/>
      <c r="F123" s="198"/>
      <c r="G123" s="198"/>
      <c r="H123" s="206" t="s">
        <v>228</v>
      </c>
      <c r="I123" s="81">
        <v>1</v>
      </c>
      <c r="J123" s="203">
        <v>0</v>
      </c>
      <c r="K123" s="97">
        <v>0</v>
      </c>
      <c r="L123" s="199">
        <v>18222</v>
      </c>
    </row>
    <row r="124" spans="1:12" s="2" customFormat="1" ht="15" customHeight="1" x14ac:dyDescent="0.2">
      <c r="A124" s="162">
        <v>44384</v>
      </c>
      <c r="B124" s="71" t="s">
        <v>229</v>
      </c>
      <c r="C124" s="72" t="s">
        <v>230</v>
      </c>
      <c r="D124" s="72" t="s">
        <v>79</v>
      </c>
      <c r="E124" s="197"/>
      <c r="F124" s="198"/>
      <c r="G124" s="198"/>
      <c r="H124" s="206" t="s">
        <v>228</v>
      </c>
      <c r="I124" s="81">
        <v>1</v>
      </c>
      <c r="J124" s="203">
        <v>0</v>
      </c>
      <c r="K124" s="97">
        <v>0</v>
      </c>
      <c r="L124" s="199">
        <v>9213</v>
      </c>
    </row>
    <row r="125" spans="1:12" s="2" customFormat="1" ht="15" customHeight="1" x14ac:dyDescent="0.2">
      <c r="A125" s="162">
        <v>44384</v>
      </c>
      <c r="B125" s="71" t="s">
        <v>231</v>
      </c>
      <c r="C125" s="72" t="s">
        <v>232</v>
      </c>
      <c r="D125" s="72" t="s">
        <v>233</v>
      </c>
      <c r="E125" s="197"/>
      <c r="F125" s="198"/>
      <c r="G125" s="198"/>
      <c r="H125" s="206" t="s">
        <v>234</v>
      </c>
      <c r="I125" s="81">
        <v>1</v>
      </c>
      <c r="J125" s="203">
        <v>1447</v>
      </c>
      <c r="K125" s="97">
        <v>385</v>
      </c>
      <c r="L125" s="199">
        <v>69000</v>
      </c>
    </row>
    <row r="126" spans="1:12" s="2" customFormat="1" ht="15" customHeight="1" x14ac:dyDescent="0.2">
      <c r="A126" s="162">
        <v>44384</v>
      </c>
      <c r="B126" s="71" t="s">
        <v>235</v>
      </c>
      <c r="C126" s="72" t="s">
        <v>236</v>
      </c>
      <c r="D126" s="72" t="s">
        <v>237</v>
      </c>
      <c r="E126" s="197"/>
      <c r="F126" s="198"/>
      <c r="G126" s="198"/>
      <c r="H126" s="206" t="s">
        <v>228</v>
      </c>
      <c r="I126" s="81">
        <v>1</v>
      </c>
      <c r="J126" s="203">
        <v>0</v>
      </c>
      <c r="K126" s="97">
        <v>0</v>
      </c>
      <c r="L126" s="199">
        <v>21916</v>
      </c>
    </row>
    <row r="127" spans="1:12" s="2" customFormat="1" ht="15" customHeight="1" x14ac:dyDescent="0.2">
      <c r="A127" s="162">
        <v>44385</v>
      </c>
      <c r="B127" s="71" t="s">
        <v>238</v>
      </c>
      <c r="C127" s="72" t="s">
        <v>239</v>
      </c>
      <c r="D127" s="72" t="s">
        <v>240</v>
      </c>
      <c r="E127" s="197"/>
      <c r="F127" s="198"/>
      <c r="G127" s="198"/>
      <c r="H127" s="206" t="s">
        <v>241</v>
      </c>
      <c r="I127" s="81">
        <v>1</v>
      </c>
      <c r="J127" s="203">
        <v>0</v>
      </c>
      <c r="K127" s="97">
        <v>0</v>
      </c>
      <c r="L127" s="199">
        <v>2200</v>
      </c>
    </row>
    <row r="128" spans="1:12" s="2" customFormat="1" ht="15" customHeight="1" x14ac:dyDescent="0.2">
      <c r="A128" s="162">
        <v>44385</v>
      </c>
      <c r="B128" s="71" t="s">
        <v>242</v>
      </c>
      <c r="C128" s="72" t="s">
        <v>243</v>
      </c>
      <c r="D128" s="72" t="s">
        <v>244</v>
      </c>
      <c r="E128" s="197"/>
      <c r="F128" s="198"/>
      <c r="G128" s="198"/>
      <c r="H128" s="206" t="s">
        <v>241</v>
      </c>
      <c r="I128" s="81">
        <v>1</v>
      </c>
      <c r="J128" s="203">
        <v>0</v>
      </c>
      <c r="K128" s="97">
        <v>0</v>
      </c>
      <c r="L128" s="199">
        <v>6000</v>
      </c>
    </row>
    <row r="129" spans="1:12" s="2" customFormat="1" ht="15" customHeight="1" x14ac:dyDescent="0.2">
      <c r="A129" s="162">
        <v>44385</v>
      </c>
      <c r="B129" s="71" t="s">
        <v>245</v>
      </c>
      <c r="C129" s="72" t="s">
        <v>246</v>
      </c>
      <c r="D129" s="72" t="s">
        <v>247</v>
      </c>
      <c r="E129" s="197"/>
      <c r="F129" s="198"/>
      <c r="G129" s="198"/>
      <c r="H129" s="206" t="s">
        <v>241</v>
      </c>
      <c r="I129" s="81">
        <v>1</v>
      </c>
      <c r="J129" s="203">
        <v>0</v>
      </c>
      <c r="K129" s="97">
        <v>0</v>
      </c>
      <c r="L129" s="199">
        <v>5000</v>
      </c>
    </row>
    <row r="130" spans="1:12" s="2" customFormat="1" ht="15" customHeight="1" x14ac:dyDescent="0.2">
      <c r="A130" s="162">
        <v>44385</v>
      </c>
      <c r="B130" s="71" t="s">
        <v>248</v>
      </c>
      <c r="C130" s="72" t="s">
        <v>249</v>
      </c>
      <c r="D130" s="72" t="s">
        <v>205</v>
      </c>
      <c r="E130" s="197"/>
      <c r="F130" s="198"/>
      <c r="G130" s="198"/>
      <c r="H130" s="206" t="s">
        <v>241</v>
      </c>
      <c r="I130" s="81">
        <v>1</v>
      </c>
      <c r="J130" s="203">
        <v>0</v>
      </c>
      <c r="K130" s="97">
        <v>0</v>
      </c>
      <c r="L130" s="199">
        <v>4200</v>
      </c>
    </row>
    <row r="131" spans="1:12" s="2" customFormat="1" ht="15" customHeight="1" x14ac:dyDescent="0.2">
      <c r="A131" s="162">
        <v>44385</v>
      </c>
      <c r="B131" s="71" t="s">
        <v>250</v>
      </c>
      <c r="C131" s="72" t="s">
        <v>251</v>
      </c>
      <c r="D131" s="72" t="s">
        <v>247</v>
      </c>
      <c r="E131" s="197"/>
      <c r="F131" s="198"/>
      <c r="G131" s="198"/>
      <c r="H131" s="206" t="s">
        <v>241</v>
      </c>
      <c r="I131" s="81">
        <v>1</v>
      </c>
      <c r="J131" s="203">
        <v>0</v>
      </c>
      <c r="K131" s="97">
        <v>0</v>
      </c>
      <c r="L131" s="199">
        <v>4300</v>
      </c>
    </row>
    <row r="132" spans="1:12" s="2" customFormat="1" ht="15" customHeight="1" x14ac:dyDescent="0.2">
      <c r="A132" s="162">
        <v>44385</v>
      </c>
      <c r="B132" s="71" t="s">
        <v>252</v>
      </c>
      <c r="C132" s="72" t="s">
        <v>253</v>
      </c>
      <c r="D132" s="72" t="s">
        <v>254</v>
      </c>
      <c r="E132" s="197"/>
      <c r="F132" s="198"/>
      <c r="G132" s="198"/>
      <c r="H132" s="206" t="s">
        <v>241</v>
      </c>
      <c r="I132" s="81">
        <v>1</v>
      </c>
      <c r="J132" s="203">
        <v>0</v>
      </c>
      <c r="K132" s="97">
        <v>0</v>
      </c>
      <c r="L132" s="199">
        <v>9234</v>
      </c>
    </row>
    <row r="133" spans="1:12" s="2" customFormat="1" ht="15" customHeight="1" x14ac:dyDescent="0.2">
      <c r="A133" s="162">
        <v>44385</v>
      </c>
      <c r="B133" s="71" t="s">
        <v>255</v>
      </c>
      <c r="C133" s="72" t="s">
        <v>256</v>
      </c>
      <c r="D133" s="72" t="s">
        <v>257</v>
      </c>
      <c r="E133" s="197"/>
      <c r="F133" s="198"/>
      <c r="G133" s="198"/>
      <c r="H133" s="206" t="s">
        <v>241</v>
      </c>
      <c r="I133" s="81">
        <v>1</v>
      </c>
      <c r="J133" s="203">
        <v>0</v>
      </c>
      <c r="K133" s="97">
        <v>0</v>
      </c>
      <c r="L133" s="199">
        <v>7200</v>
      </c>
    </row>
    <row r="134" spans="1:12" s="2" customFormat="1" ht="15" customHeight="1" x14ac:dyDescent="0.2">
      <c r="A134" s="162">
        <v>44385</v>
      </c>
      <c r="B134" s="71" t="s">
        <v>258</v>
      </c>
      <c r="C134" s="72" t="s">
        <v>259</v>
      </c>
      <c r="D134" s="72" t="s">
        <v>260</v>
      </c>
      <c r="E134" s="197"/>
      <c r="F134" s="198"/>
      <c r="G134" s="198"/>
      <c r="H134" s="206" t="s">
        <v>261</v>
      </c>
      <c r="I134" s="81">
        <v>1</v>
      </c>
      <c r="J134" s="203">
        <v>0</v>
      </c>
      <c r="K134" s="97">
        <v>0</v>
      </c>
      <c r="L134" s="199">
        <v>9500</v>
      </c>
    </row>
    <row r="135" spans="1:12" s="2" customFormat="1" ht="15" customHeight="1" x14ac:dyDescent="0.2">
      <c r="A135" s="162">
        <v>44385</v>
      </c>
      <c r="B135" s="71" t="s">
        <v>262</v>
      </c>
      <c r="C135" s="72" t="s">
        <v>263</v>
      </c>
      <c r="D135" s="72" t="s">
        <v>264</v>
      </c>
      <c r="E135" s="197"/>
      <c r="F135" s="198"/>
      <c r="G135" s="198"/>
      <c r="H135" s="206" t="s">
        <v>241</v>
      </c>
      <c r="I135" s="81">
        <v>1</v>
      </c>
      <c r="J135" s="203">
        <v>0</v>
      </c>
      <c r="K135" s="97">
        <v>0</v>
      </c>
      <c r="L135" s="199">
        <v>9000</v>
      </c>
    </row>
    <row r="136" spans="1:12" s="2" customFormat="1" ht="15" customHeight="1" x14ac:dyDescent="0.2">
      <c r="A136" s="162">
        <v>44385</v>
      </c>
      <c r="B136" s="71" t="s">
        <v>265</v>
      </c>
      <c r="C136" s="72" t="s">
        <v>266</v>
      </c>
      <c r="D136" s="72" t="s">
        <v>267</v>
      </c>
      <c r="E136" s="197"/>
      <c r="F136" s="198"/>
      <c r="G136" s="198"/>
      <c r="H136" s="206" t="s">
        <v>241</v>
      </c>
      <c r="I136" s="81">
        <v>1</v>
      </c>
      <c r="J136" s="203">
        <v>0</v>
      </c>
      <c r="K136" s="97">
        <v>0</v>
      </c>
      <c r="L136" s="199">
        <v>1000</v>
      </c>
    </row>
    <row r="137" spans="1:12" s="2" customFormat="1" ht="15" customHeight="1" x14ac:dyDescent="0.2">
      <c r="A137" s="162">
        <v>44385</v>
      </c>
      <c r="B137" s="71" t="s">
        <v>268</v>
      </c>
      <c r="C137" s="72" t="s">
        <v>269</v>
      </c>
      <c r="D137" s="72" t="s">
        <v>270</v>
      </c>
      <c r="E137" s="197"/>
      <c r="F137" s="198"/>
      <c r="G137" s="198"/>
      <c r="H137" s="206" t="s">
        <v>241</v>
      </c>
      <c r="I137" s="81">
        <v>1</v>
      </c>
      <c r="J137" s="203">
        <v>0</v>
      </c>
      <c r="K137" s="97">
        <v>0</v>
      </c>
      <c r="L137" s="199">
        <v>4000</v>
      </c>
    </row>
    <row r="138" spans="1:12" s="2" customFormat="1" ht="15" customHeight="1" x14ac:dyDescent="0.2">
      <c r="A138" s="162">
        <v>44385</v>
      </c>
      <c r="B138" s="71" t="s">
        <v>271</v>
      </c>
      <c r="C138" s="72" t="s">
        <v>272</v>
      </c>
      <c r="D138" s="72" t="s">
        <v>273</v>
      </c>
      <c r="E138" s="197"/>
      <c r="F138" s="198"/>
      <c r="G138" s="198"/>
      <c r="H138" s="206" t="s">
        <v>274</v>
      </c>
      <c r="I138" s="81">
        <v>1</v>
      </c>
      <c r="J138" s="203">
        <v>0</v>
      </c>
      <c r="K138" s="97">
        <v>0</v>
      </c>
      <c r="L138" s="199">
        <v>12245</v>
      </c>
    </row>
    <row r="139" spans="1:12" s="2" customFormat="1" ht="15" customHeight="1" x14ac:dyDescent="0.2">
      <c r="A139" s="162">
        <v>44385</v>
      </c>
      <c r="B139" s="71" t="s">
        <v>275</v>
      </c>
      <c r="C139" s="72" t="s">
        <v>276</v>
      </c>
      <c r="D139" s="72" t="s">
        <v>277</v>
      </c>
      <c r="E139" s="197"/>
      <c r="F139" s="198"/>
      <c r="G139" s="198"/>
      <c r="H139" s="206" t="s">
        <v>278</v>
      </c>
      <c r="I139" s="81">
        <v>1</v>
      </c>
      <c r="J139" s="203">
        <v>0</v>
      </c>
      <c r="K139" s="97">
        <v>0</v>
      </c>
      <c r="L139" s="199">
        <v>5500</v>
      </c>
    </row>
    <row r="140" spans="1:12" s="2" customFormat="1" ht="15" customHeight="1" x14ac:dyDescent="0.2">
      <c r="A140" s="162">
        <v>44385</v>
      </c>
      <c r="B140" s="71" t="s">
        <v>279</v>
      </c>
      <c r="C140" s="72" t="s">
        <v>280</v>
      </c>
      <c r="D140" s="72" t="s">
        <v>277</v>
      </c>
      <c r="E140" s="197"/>
      <c r="F140" s="198"/>
      <c r="G140" s="198"/>
      <c r="H140" s="206" t="s">
        <v>278</v>
      </c>
      <c r="I140" s="81">
        <v>1</v>
      </c>
      <c r="J140" s="203">
        <v>0</v>
      </c>
      <c r="K140" s="97">
        <v>0</v>
      </c>
      <c r="L140" s="199">
        <v>5500</v>
      </c>
    </row>
    <row r="141" spans="1:12" s="2" customFormat="1" ht="15" customHeight="1" x14ac:dyDescent="0.2">
      <c r="A141" s="162">
        <v>44385</v>
      </c>
      <c r="B141" s="71" t="s">
        <v>281</v>
      </c>
      <c r="C141" s="72" t="s">
        <v>282</v>
      </c>
      <c r="D141" s="72"/>
      <c r="E141" s="197"/>
      <c r="F141" s="198"/>
      <c r="G141" s="198"/>
      <c r="H141" s="206" t="s">
        <v>172</v>
      </c>
      <c r="I141" s="81">
        <v>1</v>
      </c>
      <c r="J141" s="203">
        <v>0</v>
      </c>
      <c r="K141" s="97">
        <v>0</v>
      </c>
      <c r="L141" s="199">
        <v>22075</v>
      </c>
    </row>
    <row r="142" spans="1:12" s="2" customFormat="1" ht="15" customHeight="1" x14ac:dyDescent="0.2">
      <c r="A142" s="310">
        <v>44385</v>
      </c>
      <c r="B142" s="71" t="s">
        <v>283</v>
      </c>
      <c r="C142" s="72" t="s">
        <v>284</v>
      </c>
      <c r="D142" s="72"/>
      <c r="E142" s="197"/>
      <c r="F142" s="198"/>
      <c r="G142" s="198"/>
      <c r="H142" s="206" t="s">
        <v>172</v>
      </c>
      <c r="I142" s="81">
        <v>1</v>
      </c>
      <c r="J142" s="75">
        <v>0</v>
      </c>
      <c r="K142" s="97">
        <v>0</v>
      </c>
      <c r="L142" s="161">
        <v>10626</v>
      </c>
    </row>
    <row r="143" spans="1:12" s="2" customFormat="1" ht="15" customHeight="1" x14ac:dyDescent="0.2">
      <c r="A143" s="162">
        <v>44385</v>
      </c>
      <c r="B143" s="71" t="s">
        <v>285</v>
      </c>
      <c r="C143" s="72" t="s">
        <v>286</v>
      </c>
      <c r="D143" s="72" t="s">
        <v>287</v>
      </c>
      <c r="E143" s="197"/>
      <c r="F143" s="198"/>
      <c r="G143" s="198"/>
      <c r="H143" s="206" t="s">
        <v>206</v>
      </c>
      <c r="I143" s="81">
        <v>1</v>
      </c>
      <c r="J143" s="203">
        <v>0</v>
      </c>
      <c r="K143" s="97">
        <v>0</v>
      </c>
      <c r="L143" s="199">
        <v>8500</v>
      </c>
    </row>
    <row r="144" spans="1:12" s="2" customFormat="1" ht="15" customHeight="1" x14ac:dyDescent="0.2">
      <c r="A144" s="162">
        <v>44386</v>
      </c>
      <c r="B144" s="71" t="s">
        <v>288</v>
      </c>
      <c r="C144" s="72" t="s">
        <v>289</v>
      </c>
      <c r="D144" s="72" t="s">
        <v>290</v>
      </c>
      <c r="E144" s="197"/>
      <c r="F144" s="198"/>
      <c r="G144" s="198"/>
      <c r="H144" s="206" t="s">
        <v>291</v>
      </c>
      <c r="I144" s="81">
        <v>1</v>
      </c>
      <c r="J144" s="203">
        <v>0</v>
      </c>
      <c r="K144" s="97">
        <v>0</v>
      </c>
      <c r="L144" s="199">
        <v>4000</v>
      </c>
    </row>
    <row r="145" spans="1:12" s="2" customFormat="1" ht="15" customHeight="1" x14ac:dyDescent="0.2">
      <c r="A145" s="162">
        <v>44386</v>
      </c>
      <c r="B145" s="71" t="s">
        <v>292</v>
      </c>
      <c r="C145" s="72" t="s">
        <v>293</v>
      </c>
      <c r="D145" s="72"/>
      <c r="E145" s="197"/>
      <c r="F145" s="198"/>
      <c r="G145" s="198"/>
      <c r="H145" s="206" t="s">
        <v>291</v>
      </c>
      <c r="I145" s="81">
        <v>1</v>
      </c>
      <c r="J145" s="203">
        <v>0</v>
      </c>
      <c r="K145" s="97">
        <v>0</v>
      </c>
      <c r="L145" s="199">
        <v>3000</v>
      </c>
    </row>
    <row r="146" spans="1:12" s="2" customFormat="1" ht="15" customHeight="1" x14ac:dyDescent="0.2">
      <c r="A146" s="162">
        <v>44386</v>
      </c>
      <c r="B146" s="71" t="s">
        <v>294</v>
      </c>
      <c r="C146" s="72" t="s">
        <v>295</v>
      </c>
      <c r="D146" s="72" t="s">
        <v>296</v>
      </c>
      <c r="E146" s="197"/>
      <c r="F146" s="198"/>
      <c r="G146" s="198"/>
      <c r="H146" s="206" t="s">
        <v>297</v>
      </c>
      <c r="I146" s="81">
        <v>1</v>
      </c>
      <c r="J146" s="203">
        <v>0</v>
      </c>
      <c r="K146" s="97">
        <v>0</v>
      </c>
      <c r="L146" s="199">
        <v>11672</v>
      </c>
    </row>
    <row r="147" spans="1:12" s="2" customFormat="1" ht="15" customHeight="1" x14ac:dyDescent="0.2">
      <c r="A147" s="162">
        <v>44386</v>
      </c>
      <c r="B147" s="71" t="s">
        <v>298</v>
      </c>
      <c r="C147" s="72" t="s">
        <v>299</v>
      </c>
      <c r="D147" s="72" t="s">
        <v>65</v>
      </c>
      <c r="E147" s="197"/>
      <c r="F147" s="198"/>
      <c r="G147" s="198"/>
      <c r="H147" s="206" t="s">
        <v>300</v>
      </c>
      <c r="I147" s="81">
        <v>1</v>
      </c>
      <c r="J147" s="203">
        <v>0</v>
      </c>
      <c r="K147" s="97">
        <v>0</v>
      </c>
      <c r="L147" s="199">
        <v>24839</v>
      </c>
    </row>
    <row r="148" spans="1:12" s="2" customFormat="1" ht="15" customHeight="1" x14ac:dyDescent="0.2">
      <c r="A148" s="162">
        <v>44386</v>
      </c>
      <c r="B148" s="71" t="s">
        <v>301</v>
      </c>
      <c r="C148" s="72" t="s">
        <v>302</v>
      </c>
      <c r="D148" s="72"/>
      <c r="E148" s="197"/>
      <c r="F148" s="198"/>
      <c r="G148" s="198"/>
      <c r="H148" s="206" t="s">
        <v>303</v>
      </c>
      <c r="I148" s="81">
        <v>1</v>
      </c>
      <c r="J148" s="203">
        <v>0</v>
      </c>
      <c r="K148" s="97">
        <v>0</v>
      </c>
      <c r="L148" s="199">
        <v>0</v>
      </c>
    </row>
    <row r="149" spans="1:12" s="2" customFormat="1" ht="15" customHeight="1" x14ac:dyDescent="0.2">
      <c r="A149" s="162">
        <v>44386</v>
      </c>
      <c r="B149" s="71" t="s">
        <v>304</v>
      </c>
      <c r="C149" s="72" t="s">
        <v>305</v>
      </c>
      <c r="D149" s="72" t="s">
        <v>306</v>
      </c>
      <c r="E149" s="197"/>
      <c r="F149" s="198"/>
      <c r="G149" s="198"/>
      <c r="H149" s="206" t="s">
        <v>307</v>
      </c>
      <c r="I149" s="81">
        <v>1</v>
      </c>
      <c r="J149" s="203">
        <v>0</v>
      </c>
      <c r="K149" s="97">
        <v>0</v>
      </c>
      <c r="L149" s="199">
        <v>15000</v>
      </c>
    </row>
    <row r="150" spans="1:12" s="2" customFormat="1" ht="15" customHeight="1" x14ac:dyDescent="0.2">
      <c r="A150" s="162">
        <v>44386</v>
      </c>
      <c r="B150" s="71" t="s">
        <v>308</v>
      </c>
      <c r="C150" s="72" t="s">
        <v>309</v>
      </c>
      <c r="D150" s="72" t="s">
        <v>244</v>
      </c>
      <c r="E150" s="197"/>
      <c r="F150" s="198"/>
      <c r="G150" s="198"/>
      <c r="H150" s="206" t="s">
        <v>307</v>
      </c>
      <c r="I150" s="81">
        <v>1</v>
      </c>
      <c r="J150" s="203">
        <v>0</v>
      </c>
      <c r="K150" s="97">
        <v>0</v>
      </c>
      <c r="L150" s="199">
        <v>16000</v>
      </c>
    </row>
    <row r="151" spans="1:12" s="2" customFormat="1" ht="15" customHeight="1" x14ac:dyDescent="0.2">
      <c r="A151" s="162">
        <v>44386</v>
      </c>
      <c r="B151" s="71" t="s">
        <v>310</v>
      </c>
      <c r="C151" s="72" t="s">
        <v>311</v>
      </c>
      <c r="D151" s="72"/>
      <c r="E151" s="197"/>
      <c r="F151" s="198"/>
      <c r="G151" s="198"/>
      <c r="H151" s="206" t="s">
        <v>312</v>
      </c>
      <c r="I151" s="81">
        <v>1</v>
      </c>
      <c r="J151" s="203">
        <v>0</v>
      </c>
      <c r="K151" s="97">
        <v>0</v>
      </c>
      <c r="L151" s="199">
        <v>3000</v>
      </c>
    </row>
    <row r="152" spans="1:12" s="2" customFormat="1" ht="15" customHeight="1" x14ac:dyDescent="0.2">
      <c r="A152" s="162">
        <v>44386</v>
      </c>
      <c r="B152" s="71" t="s">
        <v>313</v>
      </c>
      <c r="C152" s="72" t="s">
        <v>314</v>
      </c>
      <c r="D152" s="72"/>
      <c r="E152" s="197"/>
      <c r="F152" s="198"/>
      <c r="G152" s="198"/>
      <c r="H152" s="206" t="s">
        <v>312</v>
      </c>
      <c r="I152" s="81">
        <v>1</v>
      </c>
      <c r="J152" s="203">
        <v>0</v>
      </c>
      <c r="K152" s="97">
        <v>0</v>
      </c>
      <c r="L152" s="199">
        <v>3550</v>
      </c>
    </row>
    <row r="153" spans="1:12" s="2" customFormat="1" ht="15" customHeight="1" x14ac:dyDescent="0.2">
      <c r="A153" s="162">
        <v>44386</v>
      </c>
      <c r="B153" s="71" t="s">
        <v>315</v>
      </c>
      <c r="C153" s="72" t="s">
        <v>316</v>
      </c>
      <c r="D153" s="72"/>
      <c r="E153" s="197"/>
      <c r="F153" s="198"/>
      <c r="G153" s="198"/>
      <c r="H153" s="206" t="s">
        <v>312</v>
      </c>
      <c r="I153" s="81">
        <v>1</v>
      </c>
      <c r="J153" s="203">
        <v>0</v>
      </c>
      <c r="K153" s="97">
        <v>0</v>
      </c>
      <c r="L153" s="199">
        <v>3000</v>
      </c>
    </row>
    <row r="154" spans="1:12" s="2" customFormat="1" ht="14.65" customHeight="1" x14ac:dyDescent="0.2">
      <c r="A154" s="162">
        <v>44386</v>
      </c>
      <c r="B154" s="71" t="s">
        <v>317</v>
      </c>
      <c r="C154" s="72" t="s">
        <v>318</v>
      </c>
      <c r="D154" s="72"/>
      <c r="E154" s="197"/>
      <c r="F154" s="198"/>
      <c r="G154" s="198"/>
      <c r="H154" s="206" t="s">
        <v>312</v>
      </c>
      <c r="I154" s="81">
        <v>1</v>
      </c>
      <c r="J154" s="203">
        <v>0</v>
      </c>
      <c r="K154" s="97">
        <v>0</v>
      </c>
      <c r="L154" s="199">
        <v>3000</v>
      </c>
    </row>
    <row r="155" spans="1:12" s="2" customFormat="1" ht="15" customHeight="1" x14ac:dyDescent="0.2">
      <c r="A155" s="162">
        <v>44386</v>
      </c>
      <c r="B155" s="71" t="s">
        <v>319</v>
      </c>
      <c r="C155" s="72" t="s">
        <v>320</v>
      </c>
      <c r="D155" s="72"/>
      <c r="E155" s="197"/>
      <c r="F155" s="198"/>
      <c r="G155" s="198"/>
      <c r="H155" s="206" t="s">
        <v>312</v>
      </c>
      <c r="I155" s="81">
        <v>1</v>
      </c>
      <c r="J155" s="203">
        <v>0</v>
      </c>
      <c r="K155" s="97">
        <v>0</v>
      </c>
      <c r="L155" s="199">
        <v>3550</v>
      </c>
    </row>
    <row r="156" spans="1:12" s="2" customFormat="1" ht="15" customHeight="1" x14ac:dyDescent="0.2">
      <c r="A156" s="162">
        <v>44386</v>
      </c>
      <c r="B156" s="71" t="s">
        <v>321</v>
      </c>
      <c r="C156" s="72" t="s">
        <v>322</v>
      </c>
      <c r="D156" s="72"/>
      <c r="E156" s="197"/>
      <c r="F156" s="198"/>
      <c r="G156" s="198"/>
      <c r="H156" s="206" t="s">
        <v>312</v>
      </c>
      <c r="I156" s="81">
        <v>1</v>
      </c>
      <c r="J156" s="203">
        <v>0</v>
      </c>
      <c r="K156" s="97">
        <v>0</v>
      </c>
      <c r="L156" s="199">
        <v>3550</v>
      </c>
    </row>
    <row r="157" spans="1:12" s="2" customFormat="1" ht="15" customHeight="1" x14ac:dyDescent="0.2">
      <c r="A157" s="162">
        <v>44389</v>
      </c>
      <c r="B157" s="71" t="s">
        <v>382</v>
      </c>
      <c r="C157" s="72" t="s">
        <v>383</v>
      </c>
      <c r="D157" s="72" t="s">
        <v>79</v>
      </c>
      <c r="E157" s="197"/>
      <c r="F157" s="198"/>
      <c r="G157" s="198"/>
      <c r="H157" s="206" t="s">
        <v>384</v>
      </c>
      <c r="I157" s="81">
        <v>1</v>
      </c>
      <c r="J157" s="203">
        <v>0</v>
      </c>
      <c r="K157" s="97">
        <v>0</v>
      </c>
      <c r="L157" s="199">
        <v>700</v>
      </c>
    </row>
    <row r="158" spans="1:12" s="2" customFormat="1" ht="15" customHeight="1" x14ac:dyDescent="0.2">
      <c r="A158" s="162">
        <v>44389</v>
      </c>
      <c r="B158" s="71" t="s">
        <v>523</v>
      </c>
      <c r="C158" s="72" t="s">
        <v>524</v>
      </c>
      <c r="D158" s="72" t="s">
        <v>525</v>
      </c>
      <c r="E158" s="197"/>
      <c r="F158" s="198"/>
      <c r="G158" s="198"/>
      <c r="H158" s="206" t="s">
        <v>526</v>
      </c>
      <c r="I158" s="81">
        <v>1</v>
      </c>
      <c r="J158" s="203">
        <v>0</v>
      </c>
      <c r="K158" s="97">
        <v>0</v>
      </c>
      <c r="L158" s="199">
        <v>17126</v>
      </c>
    </row>
    <row r="159" spans="1:12" s="2" customFormat="1" ht="15" customHeight="1" x14ac:dyDescent="0.2">
      <c r="A159" s="162">
        <v>44389</v>
      </c>
      <c r="B159" s="71" t="s">
        <v>527</v>
      </c>
      <c r="C159" s="72" t="s">
        <v>528</v>
      </c>
      <c r="D159" s="72" t="s">
        <v>65</v>
      </c>
      <c r="E159" s="197"/>
      <c r="F159" s="198"/>
      <c r="G159" s="198"/>
      <c r="H159" s="206" t="s">
        <v>529</v>
      </c>
      <c r="I159" s="81">
        <v>1</v>
      </c>
      <c r="J159" s="203">
        <v>0</v>
      </c>
      <c r="K159" s="97">
        <v>0</v>
      </c>
      <c r="L159" s="199">
        <v>66296</v>
      </c>
    </row>
    <row r="160" spans="1:12" s="2" customFormat="1" ht="15" customHeight="1" x14ac:dyDescent="0.2">
      <c r="A160" s="162">
        <v>44389</v>
      </c>
      <c r="B160" s="71" t="s">
        <v>530</v>
      </c>
      <c r="C160" s="72" t="s">
        <v>531</v>
      </c>
      <c r="D160" s="72"/>
      <c r="E160" s="197"/>
      <c r="F160" s="198"/>
      <c r="G160" s="198"/>
      <c r="H160" s="206" t="s">
        <v>532</v>
      </c>
      <c r="I160" s="81">
        <v>1</v>
      </c>
      <c r="J160" s="203">
        <v>0</v>
      </c>
      <c r="K160" s="97">
        <v>0</v>
      </c>
      <c r="L160" s="199">
        <v>12321</v>
      </c>
    </row>
    <row r="161" spans="1:12" s="2" customFormat="1" ht="15" customHeight="1" x14ac:dyDescent="0.2">
      <c r="A161" s="162">
        <v>44389</v>
      </c>
      <c r="B161" s="71" t="s">
        <v>533</v>
      </c>
      <c r="C161" s="72" t="s">
        <v>534</v>
      </c>
      <c r="D161" s="72" t="s">
        <v>535</v>
      </c>
      <c r="E161" s="197"/>
      <c r="F161" s="198"/>
      <c r="G161" s="198"/>
      <c r="H161" s="206" t="s">
        <v>536</v>
      </c>
      <c r="I161" s="81">
        <v>1</v>
      </c>
      <c r="J161" s="203">
        <v>0</v>
      </c>
      <c r="K161" s="97">
        <v>0</v>
      </c>
      <c r="L161" s="199">
        <v>10000</v>
      </c>
    </row>
    <row r="162" spans="1:12" s="2" customFormat="1" ht="15" customHeight="1" x14ac:dyDescent="0.2">
      <c r="A162" s="162">
        <v>44389</v>
      </c>
      <c r="B162" s="71" t="s">
        <v>537</v>
      </c>
      <c r="C162" s="72" t="s">
        <v>538</v>
      </c>
      <c r="D162" s="72"/>
      <c r="E162" s="197"/>
      <c r="F162" s="198"/>
      <c r="G162" s="198"/>
      <c r="H162" s="206" t="s">
        <v>539</v>
      </c>
      <c r="I162" s="81">
        <v>1</v>
      </c>
      <c r="J162" s="203">
        <v>0</v>
      </c>
      <c r="K162" s="97">
        <v>0</v>
      </c>
      <c r="L162" s="199">
        <v>400</v>
      </c>
    </row>
    <row r="163" spans="1:12" s="2" customFormat="1" ht="15" customHeight="1" x14ac:dyDescent="0.2">
      <c r="A163" s="162">
        <v>44389</v>
      </c>
      <c r="B163" s="71" t="s">
        <v>540</v>
      </c>
      <c r="C163" s="72" t="s">
        <v>541</v>
      </c>
      <c r="D163" s="72" t="s">
        <v>109</v>
      </c>
      <c r="E163" s="197"/>
      <c r="F163" s="198"/>
      <c r="G163" s="198"/>
      <c r="H163" s="206" t="s">
        <v>542</v>
      </c>
      <c r="I163" s="81">
        <v>1</v>
      </c>
      <c r="J163" s="203">
        <v>0</v>
      </c>
      <c r="K163" s="97">
        <v>0</v>
      </c>
      <c r="L163" s="199">
        <v>13000</v>
      </c>
    </row>
    <row r="164" spans="1:12" s="2" customFormat="1" ht="15" customHeight="1" x14ac:dyDescent="0.2">
      <c r="A164" s="162">
        <v>44390</v>
      </c>
      <c r="B164" s="71" t="s">
        <v>543</v>
      </c>
      <c r="C164" s="72" t="s">
        <v>544</v>
      </c>
      <c r="D164" s="72" t="s">
        <v>426</v>
      </c>
      <c r="E164" s="197"/>
      <c r="F164" s="198"/>
      <c r="G164" s="198"/>
      <c r="H164" s="206" t="s">
        <v>545</v>
      </c>
      <c r="I164" s="81">
        <v>1</v>
      </c>
      <c r="J164" s="203">
        <v>0</v>
      </c>
      <c r="K164" s="97">
        <v>0</v>
      </c>
      <c r="L164" s="199">
        <v>0</v>
      </c>
    </row>
    <row r="165" spans="1:12" s="2" customFormat="1" ht="15" customHeight="1" x14ac:dyDescent="0.2">
      <c r="A165" s="162">
        <v>44390</v>
      </c>
      <c r="B165" s="71" t="s">
        <v>546</v>
      </c>
      <c r="C165" s="72" t="s">
        <v>547</v>
      </c>
      <c r="D165" s="72" t="s">
        <v>548</v>
      </c>
      <c r="E165" s="197"/>
      <c r="F165" s="198"/>
      <c r="G165" s="198"/>
      <c r="H165" s="206" t="s">
        <v>549</v>
      </c>
      <c r="I165" s="81">
        <v>1</v>
      </c>
      <c r="J165" s="203">
        <v>0</v>
      </c>
      <c r="K165" s="97">
        <v>0</v>
      </c>
      <c r="L165" s="199">
        <v>7000</v>
      </c>
    </row>
    <row r="166" spans="1:12" s="2" customFormat="1" ht="15" customHeight="1" x14ac:dyDescent="0.2">
      <c r="A166" s="162">
        <v>44390</v>
      </c>
      <c r="B166" s="71" t="s">
        <v>550</v>
      </c>
      <c r="C166" s="72" t="s">
        <v>551</v>
      </c>
      <c r="D166" s="72" t="s">
        <v>244</v>
      </c>
      <c r="E166" s="197"/>
      <c r="F166" s="198"/>
      <c r="G166" s="198"/>
      <c r="H166" s="206" t="s">
        <v>194</v>
      </c>
      <c r="I166" s="81">
        <v>1</v>
      </c>
      <c r="J166" s="203">
        <v>0</v>
      </c>
      <c r="K166" s="97">
        <v>0</v>
      </c>
      <c r="L166" s="199">
        <v>9500</v>
      </c>
    </row>
    <row r="167" spans="1:12" s="2" customFormat="1" ht="15" customHeight="1" x14ac:dyDescent="0.2">
      <c r="A167" s="162">
        <v>44390</v>
      </c>
      <c r="B167" s="71" t="s">
        <v>552</v>
      </c>
      <c r="C167" s="72" t="s">
        <v>553</v>
      </c>
      <c r="D167" s="72" t="s">
        <v>244</v>
      </c>
      <c r="E167" s="197"/>
      <c r="F167" s="198"/>
      <c r="G167" s="198"/>
      <c r="H167" s="206" t="s">
        <v>194</v>
      </c>
      <c r="I167" s="81">
        <v>1</v>
      </c>
      <c r="J167" s="203">
        <v>0</v>
      </c>
      <c r="K167" s="97">
        <v>0</v>
      </c>
      <c r="L167" s="199">
        <v>6800</v>
      </c>
    </row>
    <row r="168" spans="1:12" s="2" customFormat="1" ht="15" customHeight="1" x14ac:dyDescent="0.2">
      <c r="A168" s="162">
        <v>44390</v>
      </c>
      <c r="B168" s="71" t="s">
        <v>554</v>
      </c>
      <c r="C168" s="72" t="s">
        <v>555</v>
      </c>
      <c r="D168" s="72" t="s">
        <v>556</v>
      </c>
      <c r="E168" s="197"/>
      <c r="F168" s="198"/>
      <c r="G168" s="198"/>
      <c r="H168" s="206" t="s">
        <v>194</v>
      </c>
      <c r="I168" s="81">
        <v>1</v>
      </c>
      <c r="J168" s="203">
        <v>0</v>
      </c>
      <c r="K168" s="97">
        <v>0</v>
      </c>
      <c r="L168" s="199">
        <v>11300</v>
      </c>
    </row>
    <row r="169" spans="1:12" s="2" customFormat="1" ht="15" customHeight="1" x14ac:dyDescent="0.2">
      <c r="A169" s="162">
        <v>44390</v>
      </c>
      <c r="B169" s="71" t="s">
        <v>557</v>
      </c>
      <c r="C169" s="72" t="s">
        <v>558</v>
      </c>
      <c r="D169" s="72" t="s">
        <v>559</v>
      </c>
      <c r="E169" s="197"/>
      <c r="F169" s="198"/>
      <c r="G169" s="198"/>
      <c r="H169" s="206" t="s">
        <v>194</v>
      </c>
      <c r="I169" s="81">
        <v>1</v>
      </c>
      <c r="J169" s="203">
        <v>0</v>
      </c>
      <c r="K169" s="97">
        <v>0</v>
      </c>
      <c r="L169" s="199">
        <v>8400</v>
      </c>
    </row>
    <row r="170" spans="1:12" s="2" customFormat="1" ht="15" customHeight="1" x14ac:dyDescent="0.2">
      <c r="A170" s="162">
        <v>44390</v>
      </c>
      <c r="B170" s="71" t="s">
        <v>560</v>
      </c>
      <c r="C170" s="72" t="s">
        <v>561</v>
      </c>
      <c r="D170" s="72" t="s">
        <v>562</v>
      </c>
      <c r="E170" s="197"/>
      <c r="F170" s="198"/>
      <c r="G170" s="198"/>
      <c r="H170" s="206" t="s">
        <v>194</v>
      </c>
      <c r="I170" s="81">
        <v>1</v>
      </c>
      <c r="J170" s="203">
        <v>0</v>
      </c>
      <c r="K170" s="97">
        <v>0</v>
      </c>
      <c r="L170" s="199">
        <v>14300</v>
      </c>
    </row>
    <row r="171" spans="1:12" s="2" customFormat="1" ht="15" customHeight="1" x14ac:dyDescent="0.2">
      <c r="A171" s="162">
        <v>44390</v>
      </c>
      <c r="B171" s="71" t="s">
        <v>563</v>
      </c>
      <c r="C171" s="72" t="s">
        <v>564</v>
      </c>
      <c r="D171" s="72" t="s">
        <v>205</v>
      </c>
      <c r="E171" s="197"/>
      <c r="F171" s="198"/>
      <c r="G171" s="198"/>
      <c r="H171" s="206" t="s">
        <v>194</v>
      </c>
      <c r="I171" s="81">
        <v>1</v>
      </c>
      <c r="J171" s="203">
        <v>0</v>
      </c>
      <c r="K171" s="97">
        <v>0</v>
      </c>
      <c r="L171" s="199">
        <v>6900</v>
      </c>
    </row>
    <row r="172" spans="1:12" s="2" customFormat="1" ht="15" customHeight="1" x14ac:dyDescent="0.2">
      <c r="A172" s="162">
        <v>44390</v>
      </c>
      <c r="B172" s="71" t="s">
        <v>565</v>
      </c>
      <c r="C172" s="72" t="s">
        <v>566</v>
      </c>
      <c r="D172" s="72" t="s">
        <v>205</v>
      </c>
      <c r="E172" s="197"/>
      <c r="F172" s="198"/>
      <c r="G172" s="198"/>
      <c r="H172" s="206" t="s">
        <v>194</v>
      </c>
      <c r="I172" s="81">
        <v>1</v>
      </c>
      <c r="J172" s="203">
        <v>0</v>
      </c>
      <c r="K172" s="97">
        <v>0</v>
      </c>
      <c r="L172" s="199">
        <v>9300</v>
      </c>
    </row>
    <row r="173" spans="1:12" s="2" customFormat="1" ht="15" customHeight="1" x14ac:dyDescent="0.2">
      <c r="A173" s="162">
        <v>44390</v>
      </c>
      <c r="B173" s="71" t="s">
        <v>567</v>
      </c>
      <c r="C173" s="72" t="s">
        <v>568</v>
      </c>
      <c r="D173" s="72"/>
      <c r="E173" s="197"/>
      <c r="F173" s="198"/>
      <c r="G173" s="198"/>
      <c r="H173" s="206" t="s">
        <v>569</v>
      </c>
      <c r="I173" s="81">
        <v>1</v>
      </c>
      <c r="J173" s="203">
        <v>0</v>
      </c>
      <c r="K173" s="97">
        <v>0</v>
      </c>
      <c r="L173" s="199">
        <v>7000</v>
      </c>
    </row>
    <row r="174" spans="1:12" s="2" customFormat="1" ht="15" customHeight="1" x14ac:dyDescent="0.2">
      <c r="A174" s="162">
        <v>44390</v>
      </c>
      <c r="B174" s="71" t="s">
        <v>570</v>
      </c>
      <c r="C174" s="72" t="s">
        <v>571</v>
      </c>
      <c r="D174" s="72" t="s">
        <v>574</v>
      </c>
      <c r="E174" s="197"/>
      <c r="F174" s="198"/>
      <c r="G174" s="198"/>
      <c r="H174" s="206" t="s">
        <v>194</v>
      </c>
      <c r="I174" s="81">
        <v>1</v>
      </c>
      <c r="J174" s="203">
        <v>0</v>
      </c>
      <c r="K174" s="97">
        <v>0</v>
      </c>
      <c r="L174" s="199">
        <v>7817</v>
      </c>
    </row>
    <row r="175" spans="1:12" s="2" customFormat="1" ht="15" customHeight="1" x14ac:dyDescent="0.2">
      <c r="A175" s="162">
        <v>44390</v>
      </c>
      <c r="B175" s="71" t="s">
        <v>572</v>
      </c>
      <c r="C175" s="72" t="s">
        <v>573</v>
      </c>
      <c r="D175" s="72" t="s">
        <v>574</v>
      </c>
      <c r="E175" s="197"/>
      <c r="F175" s="198"/>
      <c r="G175" s="198"/>
      <c r="H175" s="206" t="s">
        <v>194</v>
      </c>
      <c r="I175" s="81">
        <v>1</v>
      </c>
      <c r="J175" s="203">
        <v>0</v>
      </c>
      <c r="K175" s="97">
        <v>0</v>
      </c>
      <c r="L175" s="199">
        <v>6765</v>
      </c>
    </row>
    <row r="176" spans="1:12" s="2" customFormat="1" ht="15" customHeight="1" x14ac:dyDescent="0.2">
      <c r="A176" s="162">
        <v>44390</v>
      </c>
      <c r="B176" s="71" t="s">
        <v>575</v>
      </c>
      <c r="C176" s="72" t="s">
        <v>576</v>
      </c>
      <c r="D176" s="72" t="s">
        <v>577</v>
      </c>
      <c r="E176" s="197"/>
      <c r="F176" s="198"/>
      <c r="G176" s="198"/>
      <c r="H176" s="206" t="s">
        <v>194</v>
      </c>
      <c r="I176" s="81">
        <v>1</v>
      </c>
      <c r="J176" s="203">
        <v>0</v>
      </c>
      <c r="K176" s="97">
        <v>0</v>
      </c>
      <c r="L176" s="199">
        <v>5500</v>
      </c>
    </row>
    <row r="177" spans="1:12" s="2" customFormat="1" ht="15" customHeight="1" x14ac:dyDescent="0.2">
      <c r="A177" s="162">
        <v>44390</v>
      </c>
      <c r="B177" s="71" t="s">
        <v>578</v>
      </c>
      <c r="C177" s="72" t="s">
        <v>579</v>
      </c>
      <c r="D177" s="72" t="s">
        <v>244</v>
      </c>
      <c r="E177" s="197"/>
      <c r="F177" s="198"/>
      <c r="G177" s="198"/>
      <c r="H177" s="206" t="s">
        <v>194</v>
      </c>
      <c r="I177" s="81">
        <v>1</v>
      </c>
      <c r="J177" s="203">
        <v>0</v>
      </c>
      <c r="K177" s="97">
        <v>0</v>
      </c>
      <c r="L177" s="199">
        <v>11500</v>
      </c>
    </row>
    <row r="178" spans="1:12" s="2" customFormat="1" ht="15" customHeight="1" x14ac:dyDescent="0.2">
      <c r="A178" s="162">
        <v>44390</v>
      </c>
      <c r="B178" s="71" t="s">
        <v>580</v>
      </c>
      <c r="C178" s="72" t="s">
        <v>581</v>
      </c>
      <c r="D178" s="72" t="s">
        <v>582</v>
      </c>
      <c r="E178" s="197"/>
      <c r="F178" s="198"/>
      <c r="G178" s="198"/>
      <c r="H178" s="206" t="s">
        <v>583</v>
      </c>
      <c r="I178" s="81">
        <v>1</v>
      </c>
      <c r="J178" s="203">
        <v>0</v>
      </c>
      <c r="K178" s="97">
        <v>0</v>
      </c>
      <c r="L178" s="199">
        <v>4400</v>
      </c>
    </row>
    <row r="179" spans="1:12" s="2" customFormat="1" ht="15" customHeight="1" x14ac:dyDescent="0.2">
      <c r="A179" s="162">
        <v>44391</v>
      </c>
      <c r="B179" s="71" t="s">
        <v>517</v>
      </c>
      <c r="C179" s="72" t="s">
        <v>518</v>
      </c>
      <c r="D179" s="72" t="s">
        <v>79</v>
      </c>
      <c r="E179" s="197"/>
      <c r="F179" s="198"/>
      <c r="G179" s="198"/>
      <c r="H179" s="206" t="s">
        <v>228</v>
      </c>
      <c r="I179" s="81">
        <v>1</v>
      </c>
      <c r="J179" s="203">
        <v>0</v>
      </c>
      <c r="K179" s="97">
        <v>0</v>
      </c>
      <c r="L179" s="199">
        <v>8136</v>
      </c>
    </row>
    <row r="180" spans="1:12" s="2" customFormat="1" ht="15" customHeight="1" x14ac:dyDescent="0.2">
      <c r="A180" s="162">
        <v>44391</v>
      </c>
      <c r="B180" s="71" t="s">
        <v>519</v>
      </c>
      <c r="C180" s="72" t="s">
        <v>520</v>
      </c>
      <c r="D180" s="72" t="s">
        <v>257</v>
      </c>
      <c r="E180" s="197"/>
      <c r="F180" s="198"/>
      <c r="G180" s="198"/>
      <c r="H180" s="206" t="s">
        <v>228</v>
      </c>
      <c r="I180" s="81">
        <v>1</v>
      </c>
      <c r="J180" s="203">
        <v>0</v>
      </c>
      <c r="K180" s="97">
        <v>0</v>
      </c>
      <c r="L180" s="199">
        <v>18282</v>
      </c>
    </row>
    <row r="181" spans="1:12" s="2" customFormat="1" ht="15" customHeight="1" x14ac:dyDescent="0.2">
      <c r="A181" s="162">
        <v>44391</v>
      </c>
      <c r="B181" s="71" t="s">
        <v>521</v>
      </c>
      <c r="C181" s="72" t="s">
        <v>522</v>
      </c>
      <c r="D181" s="72" t="s">
        <v>247</v>
      </c>
      <c r="E181" s="197"/>
      <c r="F181" s="198"/>
      <c r="G181" s="198"/>
      <c r="H181" s="206" t="s">
        <v>228</v>
      </c>
      <c r="I181" s="81">
        <v>1</v>
      </c>
      <c r="J181" s="203">
        <v>0</v>
      </c>
      <c r="K181" s="97">
        <v>0</v>
      </c>
      <c r="L181" s="199">
        <v>8783</v>
      </c>
    </row>
    <row r="182" spans="1:12" s="2" customFormat="1" ht="15" customHeight="1" x14ac:dyDescent="0.2">
      <c r="A182" s="162">
        <v>44391</v>
      </c>
      <c r="B182" s="71" t="s">
        <v>584</v>
      </c>
      <c r="C182" s="72" t="s">
        <v>585</v>
      </c>
      <c r="D182" s="72" t="s">
        <v>586</v>
      </c>
      <c r="E182" s="197"/>
      <c r="F182" s="198"/>
      <c r="G182" s="198"/>
      <c r="H182" s="206" t="s">
        <v>587</v>
      </c>
      <c r="I182" s="81">
        <v>1</v>
      </c>
      <c r="J182" s="203">
        <v>2090</v>
      </c>
      <c r="K182" s="97">
        <v>400</v>
      </c>
      <c r="L182" s="199">
        <v>15000</v>
      </c>
    </row>
    <row r="183" spans="1:12" s="2" customFormat="1" ht="15" customHeight="1" x14ac:dyDescent="0.2">
      <c r="A183" s="162">
        <v>44391</v>
      </c>
      <c r="B183" s="71" t="s">
        <v>588</v>
      </c>
      <c r="C183" s="72" t="s">
        <v>589</v>
      </c>
      <c r="D183" s="72"/>
      <c r="E183" s="197"/>
      <c r="F183" s="198"/>
      <c r="G183" s="198"/>
      <c r="H183" s="206" t="s">
        <v>532</v>
      </c>
      <c r="I183" s="81">
        <v>1</v>
      </c>
      <c r="J183" s="203">
        <v>0</v>
      </c>
      <c r="K183" s="97">
        <v>0</v>
      </c>
      <c r="L183" s="199">
        <v>8214</v>
      </c>
    </row>
    <row r="184" spans="1:12" s="2" customFormat="1" ht="15" customHeight="1" x14ac:dyDescent="0.2">
      <c r="A184" s="162">
        <v>44391</v>
      </c>
      <c r="B184" s="71" t="s">
        <v>590</v>
      </c>
      <c r="C184" s="72" t="s">
        <v>591</v>
      </c>
      <c r="D184" s="72"/>
      <c r="E184" s="197"/>
      <c r="F184" s="198"/>
      <c r="G184" s="198"/>
      <c r="H184" s="206" t="s">
        <v>532</v>
      </c>
      <c r="I184" s="81">
        <v>1</v>
      </c>
      <c r="J184" s="203">
        <v>0</v>
      </c>
      <c r="K184" s="97">
        <v>0</v>
      </c>
      <c r="L184" s="199">
        <v>8923</v>
      </c>
    </row>
    <row r="185" spans="1:12" s="2" customFormat="1" ht="15" customHeight="1" x14ac:dyDescent="0.2">
      <c r="A185" s="162">
        <v>44391</v>
      </c>
      <c r="B185" s="71" t="s">
        <v>592</v>
      </c>
      <c r="C185" s="72" t="s">
        <v>593</v>
      </c>
      <c r="D185" s="72"/>
      <c r="E185" s="197"/>
      <c r="F185" s="198"/>
      <c r="G185" s="198"/>
      <c r="H185" s="206" t="s">
        <v>594</v>
      </c>
      <c r="I185" s="81">
        <v>1</v>
      </c>
      <c r="J185" s="203">
        <v>0</v>
      </c>
      <c r="K185" s="97">
        <v>0</v>
      </c>
      <c r="L185" s="199">
        <v>2000</v>
      </c>
    </row>
    <row r="186" spans="1:12" s="2" customFormat="1" ht="15" customHeight="1" x14ac:dyDescent="0.2">
      <c r="A186" s="162">
        <v>44391</v>
      </c>
      <c r="B186" s="71" t="s">
        <v>595</v>
      </c>
      <c r="C186" s="72" t="s">
        <v>596</v>
      </c>
      <c r="D186" s="72" t="s">
        <v>582</v>
      </c>
      <c r="E186" s="197"/>
      <c r="F186" s="198"/>
      <c r="G186" s="198"/>
      <c r="H186" s="206" t="s">
        <v>597</v>
      </c>
      <c r="I186" s="81">
        <v>1</v>
      </c>
      <c r="J186" s="203">
        <v>0</v>
      </c>
      <c r="K186" s="97">
        <v>0</v>
      </c>
      <c r="L186" s="199">
        <v>4000</v>
      </c>
    </row>
    <row r="187" spans="1:12" s="2" customFormat="1" ht="15" customHeight="1" x14ac:dyDescent="0.2">
      <c r="A187" s="162">
        <v>44391</v>
      </c>
      <c r="B187" s="71" t="s">
        <v>598</v>
      </c>
      <c r="C187" s="72" t="s">
        <v>599</v>
      </c>
      <c r="D187" s="72" t="s">
        <v>556</v>
      </c>
      <c r="E187" s="197"/>
      <c r="F187" s="198"/>
      <c r="G187" s="198"/>
      <c r="H187" s="206" t="s">
        <v>241</v>
      </c>
      <c r="I187" s="81">
        <v>1</v>
      </c>
      <c r="J187" s="203">
        <v>0</v>
      </c>
      <c r="K187" s="97">
        <v>0</v>
      </c>
      <c r="L187" s="199">
        <v>10700</v>
      </c>
    </row>
    <row r="188" spans="1:12" s="2" customFormat="1" ht="15" customHeight="1" x14ac:dyDescent="0.2">
      <c r="A188" s="162">
        <v>44391</v>
      </c>
      <c r="B188" s="71" t="s">
        <v>600</v>
      </c>
      <c r="C188" s="72" t="s">
        <v>601</v>
      </c>
      <c r="D188" s="72"/>
      <c r="E188" s="197"/>
      <c r="F188" s="198"/>
      <c r="G188" s="198"/>
      <c r="H188" s="206" t="s">
        <v>241</v>
      </c>
      <c r="I188" s="81">
        <v>1</v>
      </c>
      <c r="J188" s="203">
        <v>0</v>
      </c>
      <c r="K188" s="97">
        <v>0</v>
      </c>
      <c r="L188" s="199">
        <v>5500</v>
      </c>
    </row>
    <row r="189" spans="1:12" s="2" customFormat="1" ht="15" customHeight="1" x14ac:dyDescent="0.2">
      <c r="A189" s="162">
        <v>44391</v>
      </c>
      <c r="B189" s="71" t="s">
        <v>602</v>
      </c>
      <c r="C189" s="72" t="s">
        <v>603</v>
      </c>
      <c r="D189" s="72" t="s">
        <v>525</v>
      </c>
      <c r="E189" s="197"/>
      <c r="F189" s="198"/>
      <c r="G189" s="198"/>
      <c r="H189" s="206" t="s">
        <v>241</v>
      </c>
      <c r="I189" s="81">
        <v>1</v>
      </c>
      <c r="J189" s="203">
        <v>0</v>
      </c>
      <c r="K189" s="97">
        <v>0</v>
      </c>
      <c r="L189" s="199">
        <v>5300</v>
      </c>
    </row>
    <row r="190" spans="1:12" s="2" customFormat="1" ht="15" customHeight="1" x14ac:dyDescent="0.2">
      <c r="A190" s="162">
        <v>44391</v>
      </c>
      <c r="B190" s="71" t="s">
        <v>604</v>
      </c>
      <c r="C190" s="72" t="s">
        <v>605</v>
      </c>
      <c r="D190" s="72"/>
      <c r="E190" s="197"/>
      <c r="F190" s="198"/>
      <c r="G190" s="198"/>
      <c r="H190" s="206" t="s">
        <v>241</v>
      </c>
      <c r="I190" s="81">
        <v>1</v>
      </c>
      <c r="J190" s="203">
        <v>0</v>
      </c>
      <c r="K190" s="97">
        <v>0</v>
      </c>
      <c r="L190" s="199">
        <v>3000</v>
      </c>
    </row>
    <row r="191" spans="1:12" s="2" customFormat="1" ht="15" customHeight="1" x14ac:dyDescent="0.2">
      <c r="A191" s="162">
        <v>44392</v>
      </c>
      <c r="B191" s="71" t="s">
        <v>515</v>
      </c>
      <c r="C191" s="72" t="s">
        <v>516</v>
      </c>
      <c r="D191" s="72" t="s">
        <v>79</v>
      </c>
      <c r="E191" s="197"/>
      <c r="F191" s="198"/>
      <c r="G191" s="198"/>
      <c r="H191" s="206" t="s">
        <v>241</v>
      </c>
      <c r="I191" s="81">
        <v>1</v>
      </c>
      <c r="J191" s="203">
        <v>0</v>
      </c>
      <c r="K191" s="97">
        <v>0</v>
      </c>
      <c r="L191" s="199">
        <v>17500</v>
      </c>
    </row>
    <row r="192" spans="1:12" s="2" customFormat="1" ht="15" customHeight="1" x14ac:dyDescent="0.2">
      <c r="A192" s="162">
        <v>44392</v>
      </c>
      <c r="B192" s="71" t="s">
        <v>652</v>
      </c>
      <c r="C192" s="72" t="s">
        <v>653</v>
      </c>
      <c r="D192" s="72" t="s">
        <v>654</v>
      </c>
      <c r="E192" s="197"/>
      <c r="F192" s="198"/>
      <c r="G192" s="198"/>
      <c r="H192" s="206" t="s">
        <v>209</v>
      </c>
      <c r="I192" s="81">
        <v>1</v>
      </c>
      <c r="J192" s="203">
        <v>0</v>
      </c>
      <c r="K192" s="97">
        <v>0</v>
      </c>
      <c r="L192" s="199">
        <v>7895</v>
      </c>
    </row>
    <row r="193" spans="1:12" s="2" customFormat="1" ht="15" customHeight="1" x14ac:dyDescent="0.2">
      <c r="A193" s="162">
        <v>44392</v>
      </c>
      <c r="B193" s="71" t="s">
        <v>655</v>
      </c>
      <c r="C193" s="72" t="s">
        <v>656</v>
      </c>
      <c r="D193" s="72" t="s">
        <v>260</v>
      </c>
      <c r="E193" s="197"/>
      <c r="F193" s="198"/>
      <c r="G193" s="198"/>
      <c r="H193" s="206" t="s">
        <v>172</v>
      </c>
      <c r="I193" s="81">
        <v>1</v>
      </c>
      <c r="J193" s="203">
        <v>0</v>
      </c>
      <c r="K193" s="97">
        <v>0</v>
      </c>
      <c r="L193" s="199">
        <v>10659</v>
      </c>
    </row>
    <row r="194" spans="1:12" s="2" customFormat="1" ht="15" customHeight="1" x14ac:dyDescent="0.2">
      <c r="A194" s="162">
        <v>44392</v>
      </c>
      <c r="B194" s="71" t="s">
        <v>657</v>
      </c>
      <c r="C194" s="72" t="s">
        <v>658</v>
      </c>
      <c r="D194" s="72"/>
      <c r="E194" s="197"/>
      <c r="F194" s="198"/>
      <c r="G194" s="198"/>
      <c r="H194" s="206" t="s">
        <v>172</v>
      </c>
      <c r="I194" s="81">
        <v>1</v>
      </c>
      <c r="J194" s="203">
        <v>0</v>
      </c>
      <c r="K194" s="97">
        <v>0</v>
      </c>
      <c r="L194" s="199">
        <v>19008</v>
      </c>
    </row>
    <row r="195" spans="1:12" s="2" customFormat="1" ht="15" customHeight="1" x14ac:dyDescent="0.2">
      <c r="A195" s="162">
        <v>44392</v>
      </c>
      <c r="B195" s="71" t="s">
        <v>659</v>
      </c>
      <c r="C195" s="72" t="s">
        <v>660</v>
      </c>
      <c r="D195" s="72" t="s">
        <v>661</v>
      </c>
      <c r="E195" s="197"/>
      <c r="F195" s="198"/>
      <c r="G195" s="198"/>
      <c r="H195" s="206" t="s">
        <v>172</v>
      </c>
      <c r="I195" s="81">
        <v>1</v>
      </c>
      <c r="J195" s="203">
        <v>0</v>
      </c>
      <c r="K195" s="97">
        <v>0</v>
      </c>
      <c r="L195" s="199">
        <v>4051</v>
      </c>
    </row>
    <row r="196" spans="1:12" s="2" customFormat="1" ht="15" customHeight="1" x14ac:dyDescent="0.2">
      <c r="A196" s="162">
        <v>44392</v>
      </c>
      <c r="B196" s="71" t="s">
        <v>662</v>
      </c>
      <c r="C196" s="72" t="s">
        <v>663</v>
      </c>
      <c r="D196" s="72" t="s">
        <v>664</v>
      </c>
      <c r="E196" s="197"/>
      <c r="F196" s="198"/>
      <c r="G196" s="198"/>
      <c r="H196" s="206" t="s">
        <v>172</v>
      </c>
      <c r="I196" s="81">
        <v>1</v>
      </c>
      <c r="J196" s="203">
        <v>0</v>
      </c>
      <c r="K196" s="97">
        <v>0</v>
      </c>
      <c r="L196" s="199">
        <v>5793</v>
      </c>
    </row>
    <row r="197" spans="1:12" s="2" customFormat="1" ht="15" customHeight="1" x14ac:dyDescent="0.2">
      <c r="A197" s="162">
        <v>44392</v>
      </c>
      <c r="B197" s="71" t="s">
        <v>665</v>
      </c>
      <c r="C197" s="72" t="s">
        <v>666</v>
      </c>
      <c r="D197" s="72" t="s">
        <v>574</v>
      </c>
      <c r="E197" s="197"/>
      <c r="F197" s="198"/>
      <c r="G197" s="198"/>
      <c r="H197" s="206" t="s">
        <v>172</v>
      </c>
      <c r="I197" s="81">
        <v>1</v>
      </c>
      <c r="J197" s="203">
        <v>0</v>
      </c>
      <c r="K197" s="97">
        <v>0</v>
      </c>
      <c r="L197" s="199">
        <v>9677</v>
      </c>
    </row>
    <row r="198" spans="1:12" s="2" customFormat="1" ht="15" customHeight="1" x14ac:dyDescent="0.2">
      <c r="A198" s="162">
        <v>44392</v>
      </c>
      <c r="B198" s="71" t="s">
        <v>667</v>
      </c>
      <c r="C198" s="72" t="s">
        <v>668</v>
      </c>
      <c r="D198" s="72" t="s">
        <v>109</v>
      </c>
      <c r="E198" s="197"/>
      <c r="F198" s="198"/>
      <c r="G198" s="198"/>
      <c r="H198" s="206" t="s">
        <v>542</v>
      </c>
      <c r="I198" s="81">
        <v>1</v>
      </c>
      <c r="J198" s="203">
        <v>0</v>
      </c>
      <c r="K198" s="97">
        <v>0</v>
      </c>
      <c r="L198" s="199">
        <v>13000</v>
      </c>
    </row>
    <row r="199" spans="1:12" s="2" customFormat="1" ht="15" customHeight="1" x14ac:dyDescent="0.2">
      <c r="A199" s="162">
        <v>44393</v>
      </c>
      <c r="B199" s="71" t="s">
        <v>669</v>
      </c>
      <c r="C199" s="72" t="s">
        <v>670</v>
      </c>
      <c r="D199" s="72"/>
      <c r="E199" s="197"/>
      <c r="F199" s="198"/>
      <c r="G199" s="198"/>
      <c r="H199" s="206" t="s">
        <v>671</v>
      </c>
      <c r="I199" s="81">
        <v>1</v>
      </c>
      <c r="J199" s="203">
        <v>0</v>
      </c>
      <c r="K199" s="97">
        <v>0</v>
      </c>
      <c r="L199" s="199">
        <v>0</v>
      </c>
    </row>
    <row r="200" spans="1:12" s="2" customFormat="1" ht="15" customHeight="1" x14ac:dyDescent="0.2">
      <c r="A200" s="162">
        <v>44393</v>
      </c>
      <c r="B200" s="71" t="s">
        <v>672</v>
      </c>
      <c r="C200" s="72" t="s">
        <v>673</v>
      </c>
      <c r="D200" s="72" t="s">
        <v>74</v>
      </c>
      <c r="E200" s="197"/>
      <c r="F200" s="198"/>
      <c r="G200" s="198"/>
      <c r="H200" s="206" t="s">
        <v>194</v>
      </c>
      <c r="I200" s="81">
        <v>1</v>
      </c>
      <c r="J200" s="203">
        <v>0</v>
      </c>
      <c r="K200" s="97">
        <v>0</v>
      </c>
      <c r="L200" s="199">
        <v>1770</v>
      </c>
    </row>
    <row r="201" spans="1:12" s="2" customFormat="1" ht="15" customHeight="1" x14ac:dyDescent="0.2">
      <c r="A201" s="162">
        <v>44393</v>
      </c>
      <c r="B201" s="71" t="s">
        <v>674</v>
      </c>
      <c r="C201" s="72" t="s">
        <v>675</v>
      </c>
      <c r="D201" s="72" t="s">
        <v>65</v>
      </c>
      <c r="E201" s="197"/>
      <c r="F201" s="198"/>
      <c r="G201" s="198"/>
      <c r="H201" s="206" t="s">
        <v>194</v>
      </c>
      <c r="I201" s="81">
        <v>1</v>
      </c>
      <c r="J201" s="203">
        <v>0</v>
      </c>
      <c r="K201" s="97">
        <v>0</v>
      </c>
      <c r="L201" s="199">
        <v>8270</v>
      </c>
    </row>
    <row r="202" spans="1:12" s="2" customFormat="1" ht="15" customHeight="1" x14ac:dyDescent="0.2">
      <c r="A202" s="162">
        <v>44393</v>
      </c>
      <c r="B202" s="71" t="s">
        <v>676</v>
      </c>
      <c r="C202" s="72" t="s">
        <v>677</v>
      </c>
      <c r="D202" s="72" t="s">
        <v>65</v>
      </c>
      <c r="E202" s="197"/>
      <c r="F202" s="198"/>
      <c r="G202" s="198"/>
      <c r="H202" s="206" t="s">
        <v>678</v>
      </c>
      <c r="I202" s="81">
        <v>1</v>
      </c>
      <c r="J202" s="203">
        <v>0</v>
      </c>
      <c r="K202" s="97">
        <v>0</v>
      </c>
      <c r="L202" s="199">
        <v>10300</v>
      </c>
    </row>
    <row r="203" spans="1:12" s="2" customFormat="1" ht="15" customHeight="1" x14ac:dyDescent="0.2">
      <c r="A203" s="162">
        <v>44396</v>
      </c>
      <c r="B203" s="71" t="s">
        <v>844</v>
      </c>
      <c r="C203" s="72" t="s">
        <v>845</v>
      </c>
      <c r="D203" s="72" t="s">
        <v>205</v>
      </c>
      <c r="E203" s="197"/>
      <c r="F203" s="198"/>
      <c r="G203" s="198"/>
      <c r="H203" s="206" t="s">
        <v>846</v>
      </c>
      <c r="I203" s="81">
        <v>1</v>
      </c>
      <c r="J203" s="203">
        <v>0</v>
      </c>
      <c r="K203" s="97">
        <v>0</v>
      </c>
      <c r="L203" s="199">
        <v>4000</v>
      </c>
    </row>
    <row r="204" spans="1:12" s="2" customFormat="1" ht="15" customHeight="1" x14ac:dyDescent="0.2">
      <c r="A204" s="162">
        <v>44396</v>
      </c>
      <c r="B204" s="71" t="s">
        <v>847</v>
      </c>
      <c r="C204" s="72" t="s">
        <v>848</v>
      </c>
      <c r="D204" s="72"/>
      <c r="E204" s="197"/>
      <c r="F204" s="198"/>
      <c r="G204" s="198"/>
      <c r="H204" s="206" t="s">
        <v>241</v>
      </c>
      <c r="I204" s="81">
        <v>1</v>
      </c>
      <c r="J204" s="203">
        <v>0</v>
      </c>
      <c r="K204" s="97">
        <v>0</v>
      </c>
      <c r="L204" s="199">
        <v>5000</v>
      </c>
    </row>
    <row r="205" spans="1:12" s="2" customFormat="1" ht="15" customHeight="1" x14ac:dyDescent="0.2">
      <c r="A205" s="162">
        <v>44396</v>
      </c>
      <c r="B205" s="71" t="s">
        <v>849</v>
      </c>
      <c r="C205" s="72" t="s">
        <v>850</v>
      </c>
      <c r="D205" s="72" t="s">
        <v>205</v>
      </c>
      <c r="E205" s="197"/>
      <c r="F205" s="198"/>
      <c r="G205" s="198"/>
      <c r="H205" s="206" t="s">
        <v>241</v>
      </c>
      <c r="I205" s="81">
        <v>1</v>
      </c>
      <c r="J205" s="203">
        <v>0</v>
      </c>
      <c r="K205" s="97">
        <v>0</v>
      </c>
      <c r="L205" s="199">
        <v>5500</v>
      </c>
    </row>
    <row r="206" spans="1:12" s="2" customFormat="1" ht="15" customHeight="1" x14ac:dyDescent="0.2">
      <c r="A206" s="162">
        <v>44396</v>
      </c>
      <c r="B206" s="71" t="s">
        <v>851</v>
      </c>
      <c r="C206" s="72" t="s">
        <v>852</v>
      </c>
      <c r="D206" s="72"/>
      <c r="E206" s="197"/>
      <c r="F206" s="198"/>
      <c r="G206" s="198"/>
      <c r="H206" s="206" t="s">
        <v>362</v>
      </c>
      <c r="I206" s="81">
        <v>1</v>
      </c>
      <c r="J206" s="203">
        <v>0</v>
      </c>
      <c r="K206" s="97">
        <v>0</v>
      </c>
      <c r="L206" s="199">
        <v>0</v>
      </c>
    </row>
    <row r="207" spans="1:12" s="2" customFormat="1" ht="15" customHeight="1" x14ac:dyDescent="0.2">
      <c r="A207" s="162">
        <v>44396</v>
      </c>
      <c r="B207" s="71" t="s">
        <v>853</v>
      </c>
      <c r="C207" s="72" t="s">
        <v>854</v>
      </c>
      <c r="D207" s="72"/>
      <c r="E207" s="197"/>
      <c r="F207" s="198"/>
      <c r="G207" s="198"/>
      <c r="H207" s="206" t="s">
        <v>206</v>
      </c>
      <c r="I207" s="81">
        <v>1</v>
      </c>
      <c r="J207" s="203">
        <v>0</v>
      </c>
      <c r="K207" s="97">
        <v>0</v>
      </c>
      <c r="L207" s="199">
        <v>7000</v>
      </c>
    </row>
    <row r="208" spans="1:12" s="2" customFormat="1" ht="15" customHeight="1" x14ac:dyDescent="0.2">
      <c r="A208" s="160">
        <v>44396</v>
      </c>
      <c r="B208" s="76" t="s">
        <v>855</v>
      </c>
      <c r="C208" s="73" t="s">
        <v>856</v>
      </c>
      <c r="D208" s="73" t="s">
        <v>240</v>
      </c>
      <c r="E208" s="73"/>
      <c r="F208" s="197"/>
      <c r="G208" s="73"/>
      <c r="H208" s="241" t="s">
        <v>857</v>
      </c>
      <c r="I208" s="79">
        <v>1</v>
      </c>
      <c r="J208" s="234">
        <v>0</v>
      </c>
      <c r="K208" s="115">
        <v>0</v>
      </c>
      <c r="L208" s="199">
        <v>8000</v>
      </c>
    </row>
    <row r="209" spans="1:12" s="2" customFormat="1" ht="15" customHeight="1" x14ac:dyDescent="0.2">
      <c r="A209" s="162">
        <v>44396</v>
      </c>
      <c r="B209" s="71" t="s">
        <v>858</v>
      </c>
      <c r="C209" s="72" t="s">
        <v>859</v>
      </c>
      <c r="D209" s="72" t="s">
        <v>240</v>
      </c>
      <c r="E209" s="197"/>
      <c r="F209" s="198"/>
      <c r="G209" s="198"/>
      <c r="H209" s="206" t="s">
        <v>857</v>
      </c>
      <c r="I209" s="81">
        <v>1</v>
      </c>
      <c r="J209" s="203">
        <v>0</v>
      </c>
      <c r="K209" s="97">
        <v>0</v>
      </c>
      <c r="L209" s="199">
        <v>9316</v>
      </c>
    </row>
    <row r="210" spans="1:12" s="2" customFormat="1" ht="15" customHeight="1" x14ac:dyDescent="0.2">
      <c r="A210" s="162">
        <v>44396</v>
      </c>
      <c r="B210" s="71" t="s">
        <v>860</v>
      </c>
      <c r="C210" s="72" t="s">
        <v>861</v>
      </c>
      <c r="D210" s="72" t="s">
        <v>862</v>
      </c>
      <c r="E210" s="197"/>
      <c r="F210" s="198"/>
      <c r="G210" s="198"/>
      <c r="H210" s="206" t="s">
        <v>857</v>
      </c>
      <c r="I210" s="81">
        <v>1</v>
      </c>
      <c r="J210" s="203">
        <v>0</v>
      </c>
      <c r="K210" s="97">
        <v>0</v>
      </c>
      <c r="L210" s="199">
        <v>8300</v>
      </c>
    </row>
    <row r="211" spans="1:12" s="2" customFormat="1" ht="15" customHeight="1" x14ac:dyDescent="0.2">
      <c r="A211" s="162">
        <v>44396</v>
      </c>
      <c r="B211" s="71" t="s">
        <v>863</v>
      </c>
      <c r="C211" s="72" t="s">
        <v>864</v>
      </c>
      <c r="D211" s="72" t="s">
        <v>862</v>
      </c>
      <c r="E211" s="197"/>
      <c r="F211" s="198"/>
      <c r="G211" s="198"/>
      <c r="H211" s="206" t="s">
        <v>857</v>
      </c>
      <c r="I211" s="81">
        <v>1</v>
      </c>
      <c r="J211" s="203">
        <v>0</v>
      </c>
      <c r="K211" s="97">
        <v>0</v>
      </c>
      <c r="L211" s="199">
        <v>8000</v>
      </c>
    </row>
    <row r="212" spans="1:12" s="2" customFormat="1" ht="15" customHeight="1" x14ac:dyDescent="0.2">
      <c r="A212" s="162">
        <v>44396</v>
      </c>
      <c r="B212" s="71" t="s">
        <v>865</v>
      </c>
      <c r="C212" s="72" t="s">
        <v>866</v>
      </c>
      <c r="D212" s="72" t="s">
        <v>862</v>
      </c>
      <c r="E212" s="197"/>
      <c r="F212" s="198"/>
      <c r="G212" s="198"/>
      <c r="H212" s="206" t="s">
        <v>857</v>
      </c>
      <c r="I212" s="81">
        <v>1</v>
      </c>
      <c r="J212" s="203">
        <v>0</v>
      </c>
      <c r="K212" s="97">
        <v>0</v>
      </c>
      <c r="L212" s="199">
        <v>8000</v>
      </c>
    </row>
    <row r="213" spans="1:12" s="2" customFormat="1" ht="15" customHeight="1" x14ac:dyDescent="0.2">
      <c r="A213" s="162">
        <v>44396</v>
      </c>
      <c r="B213" s="71" t="s">
        <v>867</v>
      </c>
      <c r="C213" s="72" t="s">
        <v>868</v>
      </c>
      <c r="D213" s="72" t="s">
        <v>869</v>
      </c>
      <c r="E213" s="197"/>
      <c r="F213" s="198"/>
      <c r="G213" s="198"/>
      <c r="H213" s="206" t="s">
        <v>228</v>
      </c>
      <c r="I213" s="81">
        <v>1</v>
      </c>
      <c r="J213" s="203">
        <v>0</v>
      </c>
      <c r="K213" s="97">
        <v>0</v>
      </c>
      <c r="L213" s="199">
        <v>7000</v>
      </c>
    </row>
    <row r="214" spans="1:12" s="2" customFormat="1" ht="15" customHeight="1" x14ac:dyDescent="0.2">
      <c r="A214" s="162">
        <v>44396</v>
      </c>
      <c r="B214" s="71" t="s">
        <v>870</v>
      </c>
      <c r="C214" s="72" t="s">
        <v>871</v>
      </c>
      <c r="D214" s="72" t="s">
        <v>869</v>
      </c>
      <c r="E214" s="197"/>
      <c r="F214" s="198"/>
      <c r="G214" s="198"/>
      <c r="H214" s="206" t="s">
        <v>228</v>
      </c>
      <c r="I214" s="81">
        <v>1</v>
      </c>
      <c r="J214" s="203">
        <v>0</v>
      </c>
      <c r="K214" s="97">
        <v>0</v>
      </c>
      <c r="L214" s="199">
        <v>7000</v>
      </c>
    </row>
    <row r="215" spans="1:12" s="2" customFormat="1" ht="15" customHeight="1" x14ac:dyDescent="0.2">
      <c r="A215" s="162">
        <v>44396</v>
      </c>
      <c r="B215" s="71" t="s">
        <v>877</v>
      </c>
      <c r="C215" s="72" t="s">
        <v>878</v>
      </c>
      <c r="D215" s="72" t="s">
        <v>109</v>
      </c>
      <c r="E215" s="197"/>
      <c r="F215" s="198"/>
      <c r="G215" s="198"/>
      <c r="H215" s="206" t="s">
        <v>879</v>
      </c>
      <c r="I215" s="81">
        <v>1</v>
      </c>
      <c r="J215" s="203">
        <v>0</v>
      </c>
      <c r="K215" s="97">
        <v>0</v>
      </c>
      <c r="L215" s="199">
        <v>5300</v>
      </c>
    </row>
    <row r="216" spans="1:12" s="2" customFormat="1" ht="15" customHeight="1" x14ac:dyDescent="0.2">
      <c r="A216" s="162">
        <v>44397</v>
      </c>
      <c r="B216" s="71" t="s">
        <v>872</v>
      </c>
      <c r="C216" s="72" t="s">
        <v>873</v>
      </c>
      <c r="D216" s="72" t="s">
        <v>159</v>
      </c>
      <c r="E216" s="197"/>
      <c r="F216" s="198"/>
      <c r="G216" s="198"/>
      <c r="H216" s="206" t="s">
        <v>874</v>
      </c>
      <c r="I216" s="81">
        <v>1</v>
      </c>
      <c r="J216" s="203">
        <v>0</v>
      </c>
      <c r="K216" s="97">
        <v>0</v>
      </c>
      <c r="L216" s="199">
        <v>5868</v>
      </c>
    </row>
    <row r="217" spans="1:12" s="2" customFormat="1" ht="15" customHeight="1" x14ac:dyDescent="0.2">
      <c r="A217" s="162">
        <v>44397</v>
      </c>
      <c r="B217" s="71" t="s">
        <v>875</v>
      </c>
      <c r="C217" s="72" t="s">
        <v>876</v>
      </c>
      <c r="D217" s="72" t="s">
        <v>548</v>
      </c>
      <c r="E217" s="197"/>
      <c r="F217" s="198"/>
      <c r="G217" s="198"/>
      <c r="H217" s="206" t="s">
        <v>874</v>
      </c>
      <c r="I217" s="81">
        <v>1</v>
      </c>
      <c r="J217" s="203">
        <v>0</v>
      </c>
      <c r="K217" s="97">
        <v>0</v>
      </c>
      <c r="L217" s="199">
        <v>4900</v>
      </c>
    </row>
    <row r="218" spans="1:12" s="2" customFormat="1" ht="15" customHeight="1" x14ac:dyDescent="0.2">
      <c r="A218" s="162">
        <v>44397</v>
      </c>
      <c r="B218" s="71" t="s">
        <v>880</v>
      </c>
      <c r="C218" s="72" t="s">
        <v>881</v>
      </c>
      <c r="D218" s="72" t="s">
        <v>882</v>
      </c>
      <c r="E218" s="197"/>
      <c r="F218" s="198"/>
      <c r="G218" s="198"/>
      <c r="H218" s="206" t="s">
        <v>883</v>
      </c>
      <c r="I218" s="81">
        <v>1</v>
      </c>
      <c r="J218" s="203">
        <v>0</v>
      </c>
      <c r="K218" s="97">
        <v>0</v>
      </c>
      <c r="L218" s="199">
        <v>6000</v>
      </c>
    </row>
    <row r="219" spans="1:12" s="2" customFormat="1" ht="14.65" customHeight="1" x14ac:dyDescent="0.2">
      <c r="A219" s="162">
        <v>44397</v>
      </c>
      <c r="B219" s="71" t="s">
        <v>884</v>
      </c>
      <c r="C219" s="72" t="s">
        <v>885</v>
      </c>
      <c r="D219" s="72" t="s">
        <v>525</v>
      </c>
      <c r="E219" s="197"/>
      <c r="F219" s="198"/>
      <c r="G219" s="198"/>
      <c r="H219" s="206" t="s">
        <v>532</v>
      </c>
      <c r="I219" s="81">
        <v>1</v>
      </c>
      <c r="J219" s="203">
        <v>0</v>
      </c>
      <c r="K219" s="97">
        <v>0</v>
      </c>
      <c r="L219" s="199">
        <v>9717</v>
      </c>
    </row>
    <row r="220" spans="1:12" s="2" customFormat="1" ht="14.65" customHeight="1" x14ac:dyDescent="0.2">
      <c r="A220" s="162">
        <v>44397</v>
      </c>
      <c r="B220" s="71" t="s">
        <v>886</v>
      </c>
      <c r="C220" s="72" t="s">
        <v>887</v>
      </c>
      <c r="D220" s="72" t="s">
        <v>109</v>
      </c>
      <c r="E220" s="197"/>
      <c r="F220" s="198"/>
      <c r="G220" s="198"/>
      <c r="H220" s="206" t="s">
        <v>699</v>
      </c>
      <c r="I220" s="81">
        <v>1</v>
      </c>
      <c r="J220" s="203">
        <v>0</v>
      </c>
      <c r="K220" s="97">
        <v>0</v>
      </c>
      <c r="L220" s="199">
        <v>2250</v>
      </c>
    </row>
    <row r="221" spans="1:12" s="2" customFormat="1" ht="14.65" customHeight="1" x14ac:dyDescent="0.2">
      <c r="A221" s="162">
        <v>44397</v>
      </c>
      <c r="B221" s="71" t="s">
        <v>888</v>
      </c>
      <c r="C221" s="72" t="s">
        <v>116</v>
      </c>
      <c r="D221" s="72"/>
      <c r="E221" s="197"/>
      <c r="F221" s="198"/>
      <c r="G221" s="198"/>
      <c r="H221" s="206" t="s">
        <v>889</v>
      </c>
      <c r="I221" s="81">
        <v>1</v>
      </c>
      <c r="J221" s="203">
        <v>0</v>
      </c>
      <c r="K221" s="97">
        <v>0</v>
      </c>
      <c r="L221" s="199">
        <v>0</v>
      </c>
    </row>
    <row r="222" spans="1:12" s="2" customFormat="1" ht="14.65" customHeight="1" x14ac:dyDescent="0.2">
      <c r="A222" s="162">
        <v>44397</v>
      </c>
      <c r="B222" s="71" t="s">
        <v>890</v>
      </c>
      <c r="C222" s="72" t="s">
        <v>891</v>
      </c>
      <c r="D222" s="72"/>
      <c r="E222" s="197"/>
      <c r="F222" s="198"/>
      <c r="G222" s="198"/>
      <c r="H222" s="206" t="s">
        <v>889</v>
      </c>
      <c r="I222" s="81">
        <v>1</v>
      </c>
      <c r="J222" s="203">
        <v>0</v>
      </c>
      <c r="K222" s="97">
        <v>0</v>
      </c>
      <c r="L222" s="199">
        <v>0</v>
      </c>
    </row>
    <row r="223" spans="1:12" s="2" customFormat="1" ht="14.65" customHeight="1" x14ac:dyDescent="0.2">
      <c r="A223" s="162">
        <v>44397</v>
      </c>
      <c r="B223" s="71" t="s">
        <v>892</v>
      </c>
      <c r="C223" s="72" t="s">
        <v>893</v>
      </c>
      <c r="D223" s="72"/>
      <c r="E223" s="197"/>
      <c r="F223" s="198"/>
      <c r="G223" s="198"/>
      <c r="H223" s="206" t="s">
        <v>889</v>
      </c>
      <c r="I223" s="81">
        <v>1</v>
      </c>
      <c r="J223" s="203">
        <v>0</v>
      </c>
      <c r="K223" s="97">
        <v>0</v>
      </c>
      <c r="L223" s="199">
        <v>0</v>
      </c>
    </row>
    <row r="224" spans="1:12" s="2" customFormat="1" ht="14.65" customHeight="1" x14ac:dyDescent="0.2">
      <c r="A224" s="162">
        <v>44397</v>
      </c>
      <c r="B224" s="71" t="s">
        <v>894</v>
      </c>
      <c r="C224" s="72" t="s">
        <v>895</v>
      </c>
      <c r="D224" s="72" t="s">
        <v>244</v>
      </c>
      <c r="E224" s="197"/>
      <c r="F224" s="198"/>
      <c r="G224" s="198"/>
      <c r="H224" s="206" t="s">
        <v>194</v>
      </c>
      <c r="I224" s="81">
        <v>1</v>
      </c>
      <c r="J224" s="203">
        <v>0</v>
      </c>
      <c r="K224" s="97">
        <v>0</v>
      </c>
      <c r="L224" s="199">
        <v>8900</v>
      </c>
    </row>
    <row r="225" spans="1:12" s="2" customFormat="1" ht="14.65" customHeight="1" x14ac:dyDescent="0.2">
      <c r="A225" s="162">
        <v>44397</v>
      </c>
      <c r="B225" s="71" t="s">
        <v>896</v>
      </c>
      <c r="C225" s="72" t="s">
        <v>897</v>
      </c>
      <c r="D225" s="72" t="s">
        <v>244</v>
      </c>
      <c r="E225" s="197"/>
      <c r="F225" s="198"/>
      <c r="G225" s="198"/>
      <c r="H225" s="206" t="s">
        <v>194</v>
      </c>
      <c r="I225" s="81">
        <v>1</v>
      </c>
      <c r="J225" s="203">
        <v>0</v>
      </c>
      <c r="K225" s="97">
        <v>0</v>
      </c>
      <c r="L225" s="199">
        <v>6500</v>
      </c>
    </row>
    <row r="226" spans="1:12" s="2" customFormat="1" ht="14.65" customHeight="1" x14ac:dyDescent="0.2">
      <c r="A226" s="162">
        <v>44397</v>
      </c>
      <c r="B226" s="71" t="s">
        <v>898</v>
      </c>
      <c r="C226" s="72" t="s">
        <v>899</v>
      </c>
      <c r="D226" s="72" t="s">
        <v>65</v>
      </c>
      <c r="E226" s="197"/>
      <c r="F226" s="198"/>
      <c r="G226" s="198"/>
      <c r="H226" s="206" t="s">
        <v>900</v>
      </c>
      <c r="I226" s="81">
        <v>1</v>
      </c>
      <c r="J226" s="203">
        <v>0</v>
      </c>
      <c r="K226" s="97">
        <v>0</v>
      </c>
      <c r="L226" s="199">
        <v>24840</v>
      </c>
    </row>
    <row r="227" spans="1:12" s="2" customFormat="1" ht="14.65" customHeight="1" x14ac:dyDescent="0.2">
      <c r="A227" s="162">
        <v>44397</v>
      </c>
      <c r="B227" s="71" t="s">
        <v>901</v>
      </c>
      <c r="C227" s="72" t="s">
        <v>902</v>
      </c>
      <c r="D227" s="72"/>
      <c r="E227" s="197"/>
      <c r="F227" s="198"/>
      <c r="G227" s="198"/>
      <c r="H227" s="206" t="s">
        <v>903</v>
      </c>
      <c r="I227" s="81">
        <v>1</v>
      </c>
      <c r="J227" s="203">
        <v>0</v>
      </c>
      <c r="K227" s="97">
        <v>0</v>
      </c>
      <c r="L227" s="199">
        <v>500</v>
      </c>
    </row>
    <row r="228" spans="1:12" s="2" customFormat="1" ht="14.65" customHeight="1" x14ac:dyDescent="0.2">
      <c r="A228" s="162">
        <v>44398</v>
      </c>
      <c r="B228" s="71" t="s">
        <v>904</v>
      </c>
      <c r="C228" s="72" t="s">
        <v>905</v>
      </c>
      <c r="D228" s="72"/>
      <c r="E228" s="197"/>
      <c r="F228" s="198"/>
      <c r="G228" s="198"/>
      <c r="H228" s="206" t="s">
        <v>906</v>
      </c>
      <c r="I228" s="81">
        <v>1</v>
      </c>
      <c r="J228" s="203">
        <v>0</v>
      </c>
      <c r="K228" s="97">
        <v>0</v>
      </c>
      <c r="L228" s="199">
        <v>800</v>
      </c>
    </row>
    <row r="229" spans="1:12" s="2" customFormat="1" ht="14.65" customHeight="1" x14ac:dyDescent="0.2">
      <c r="A229" s="162">
        <v>44398</v>
      </c>
      <c r="B229" s="71" t="s">
        <v>907</v>
      </c>
      <c r="C229" s="72" t="s">
        <v>908</v>
      </c>
      <c r="D229" s="72" t="s">
        <v>909</v>
      </c>
      <c r="E229" s="197"/>
      <c r="F229" s="198"/>
      <c r="G229" s="198"/>
      <c r="H229" s="206" t="s">
        <v>910</v>
      </c>
      <c r="I229" s="81">
        <v>1</v>
      </c>
      <c r="J229" s="203">
        <v>0</v>
      </c>
      <c r="K229" s="97">
        <v>0</v>
      </c>
      <c r="L229" s="199">
        <v>900</v>
      </c>
    </row>
    <row r="230" spans="1:12" s="2" customFormat="1" ht="14.65" customHeight="1" x14ac:dyDescent="0.2">
      <c r="A230" s="162">
        <v>44398</v>
      </c>
      <c r="B230" s="71" t="s">
        <v>911</v>
      </c>
      <c r="C230" s="72" t="s">
        <v>912</v>
      </c>
      <c r="D230" s="72" t="s">
        <v>65</v>
      </c>
      <c r="E230" s="197"/>
      <c r="F230" s="198"/>
      <c r="G230" s="198"/>
      <c r="H230" s="206" t="s">
        <v>913</v>
      </c>
      <c r="I230" s="81">
        <v>1</v>
      </c>
      <c r="J230" s="203">
        <v>0</v>
      </c>
      <c r="K230" s="97">
        <v>0</v>
      </c>
      <c r="L230" s="199">
        <v>15590</v>
      </c>
    </row>
    <row r="231" spans="1:12" s="2" customFormat="1" ht="14.65" customHeight="1" x14ac:dyDescent="0.2">
      <c r="A231" s="162">
        <v>44398</v>
      </c>
      <c r="B231" s="71" t="s">
        <v>914</v>
      </c>
      <c r="C231" s="72" t="s">
        <v>915</v>
      </c>
      <c r="D231" s="72"/>
      <c r="E231" s="197"/>
      <c r="F231" s="198"/>
      <c r="G231" s="198"/>
      <c r="H231" s="206" t="s">
        <v>916</v>
      </c>
      <c r="I231" s="81">
        <v>1</v>
      </c>
      <c r="J231" s="203">
        <v>0</v>
      </c>
      <c r="K231" s="97">
        <v>0</v>
      </c>
      <c r="L231" s="199">
        <v>5000</v>
      </c>
    </row>
    <row r="232" spans="1:12" s="2" customFormat="1" ht="14.65" customHeight="1" x14ac:dyDescent="0.2">
      <c r="A232" s="162">
        <v>44398</v>
      </c>
      <c r="B232" s="71" t="s">
        <v>917</v>
      </c>
      <c r="C232" s="72" t="s">
        <v>918</v>
      </c>
      <c r="D232" s="72"/>
      <c r="E232" s="197"/>
      <c r="F232" s="198"/>
      <c r="G232" s="198"/>
      <c r="H232" s="206" t="s">
        <v>919</v>
      </c>
      <c r="I232" s="81">
        <v>1</v>
      </c>
      <c r="J232" s="203">
        <v>0</v>
      </c>
      <c r="K232" s="97">
        <v>0</v>
      </c>
      <c r="L232" s="199">
        <v>20000</v>
      </c>
    </row>
    <row r="233" spans="1:12" s="2" customFormat="1" ht="14.65" customHeight="1" x14ac:dyDescent="0.2">
      <c r="A233" s="162">
        <v>44398</v>
      </c>
      <c r="B233" s="71" t="s">
        <v>920</v>
      </c>
      <c r="C233" s="72" t="s">
        <v>921</v>
      </c>
      <c r="D233" s="72" t="s">
        <v>205</v>
      </c>
      <c r="E233" s="197"/>
      <c r="F233" s="198"/>
      <c r="G233" s="198"/>
      <c r="H233" s="206" t="s">
        <v>206</v>
      </c>
      <c r="I233" s="81">
        <v>1</v>
      </c>
      <c r="J233" s="203">
        <v>0</v>
      </c>
      <c r="K233" s="97">
        <v>0</v>
      </c>
      <c r="L233" s="199">
        <v>7000</v>
      </c>
    </row>
    <row r="234" spans="1:12" s="2" customFormat="1" ht="14.65" customHeight="1" x14ac:dyDescent="0.2">
      <c r="A234" s="162">
        <v>44398</v>
      </c>
      <c r="B234" s="71" t="s">
        <v>922</v>
      </c>
      <c r="C234" s="72" t="s">
        <v>923</v>
      </c>
      <c r="D234" s="72"/>
      <c r="E234" s="197"/>
      <c r="F234" s="198"/>
      <c r="G234" s="198"/>
      <c r="H234" s="206" t="s">
        <v>924</v>
      </c>
      <c r="I234" s="81">
        <v>1</v>
      </c>
      <c r="J234" s="203">
        <v>0</v>
      </c>
      <c r="K234" s="97">
        <v>0</v>
      </c>
      <c r="L234" s="199">
        <v>6000</v>
      </c>
    </row>
    <row r="235" spans="1:12" s="2" customFormat="1" ht="14.65" customHeight="1" x14ac:dyDescent="0.2">
      <c r="A235" s="162">
        <v>44398</v>
      </c>
      <c r="B235" s="71" t="s">
        <v>925</v>
      </c>
      <c r="C235" s="72" t="s">
        <v>926</v>
      </c>
      <c r="D235" s="72" t="s">
        <v>426</v>
      </c>
      <c r="E235" s="197"/>
      <c r="F235" s="198"/>
      <c r="G235" s="198"/>
      <c r="H235" s="206" t="s">
        <v>536</v>
      </c>
      <c r="I235" s="81">
        <v>1</v>
      </c>
      <c r="J235" s="203">
        <v>0</v>
      </c>
      <c r="K235" s="97">
        <v>0</v>
      </c>
      <c r="L235" s="199">
        <v>36000</v>
      </c>
    </row>
    <row r="236" spans="1:12" s="2" customFormat="1" ht="14.65" customHeight="1" x14ac:dyDescent="0.2">
      <c r="A236" s="162">
        <v>44398</v>
      </c>
      <c r="B236" s="71" t="s">
        <v>927</v>
      </c>
      <c r="C236" s="72" t="s">
        <v>928</v>
      </c>
      <c r="D236" s="72" t="s">
        <v>929</v>
      </c>
      <c r="E236" s="197"/>
      <c r="F236" s="198"/>
      <c r="G236" s="198"/>
      <c r="H236" s="206" t="s">
        <v>536</v>
      </c>
      <c r="I236" s="81">
        <v>1</v>
      </c>
      <c r="J236" s="203">
        <v>0</v>
      </c>
      <c r="K236" s="97">
        <v>0</v>
      </c>
      <c r="L236" s="199">
        <v>9000</v>
      </c>
    </row>
    <row r="237" spans="1:12" s="2" customFormat="1" ht="14.65" customHeight="1" x14ac:dyDescent="0.2">
      <c r="A237" s="162">
        <v>44398</v>
      </c>
      <c r="B237" s="71" t="s">
        <v>934</v>
      </c>
      <c r="C237" s="72" t="s">
        <v>935</v>
      </c>
      <c r="D237" s="72" t="s">
        <v>152</v>
      </c>
      <c r="E237" s="197"/>
      <c r="F237" s="198"/>
      <c r="G237" s="198"/>
      <c r="H237" s="206" t="s">
        <v>300</v>
      </c>
      <c r="I237" s="81">
        <v>1</v>
      </c>
      <c r="J237" s="203">
        <v>0</v>
      </c>
      <c r="K237" s="97">
        <v>0</v>
      </c>
      <c r="L237" s="199">
        <v>14756</v>
      </c>
    </row>
    <row r="238" spans="1:12" s="2" customFormat="1" ht="14.65" customHeight="1" x14ac:dyDescent="0.2">
      <c r="A238" s="162">
        <v>44398</v>
      </c>
      <c r="B238" s="71" t="s">
        <v>936</v>
      </c>
      <c r="C238" s="72" t="s">
        <v>937</v>
      </c>
      <c r="D238" s="72" t="s">
        <v>171</v>
      </c>
      <c r="E238" s="197"/>
      <c r="F238" s="198"/>
      <c r="G238" s="198"/>
      <c r="H238" s="206" t="s">
        <v>300</v>
      </c>
      <c r="I238" s="81">
        <v>1</v>
      </c>
      <c r="J238" s="203">
        <v>0</v>
      </c>
      <c r="K238" s="97">
        <v>0</v>
      </c>
      <c r="L238" s="199">
        <v>5996</v>
      </c>
    </row>
    <row r="239" spans="1:12" s="2" customFormat="1" ht="14.65" customHeight="1" x14ac:dyDescent="0.2">
      <c r="A239" s="162">
        <v>44398</v>
      </c>
      <c r="B239" s="71" t="s">
        <v>938</v>
      </c>
      <c r="C239" s="72" t="s">
        <v>939</v>
      </c>
      <c r="D239" s="72" t="s">
        <v>109</v>
      </c>
      <c r="E239" s="197"/>
      <c r="F239" s="198"/>
      <c r="G239" s="198"/>
      <c r="H239" s="206" t="s">
        <v>228</v>
      </c>
      <c r="I239" s="81">
        <v>1</v>
      </c>
      <c r="J239" s="203">
        <v>0</v>
      </c>
      <c r="K239" s="97">
        <v>0</v>
      </c>
      <c r="L239" s="199">
        <v>13744</v>
      </c>
    </row>
    <row r="240" spans="1:12" s="2" customFormat="1" ht="14.65" customHeight="1" x14ac:dyDescent="0.2">
      <c r="A240" s="162">
        <v>44398</v>
      </c>
      <c r="B240" s="71" t="s">
        <v>940</v>
      </c>
      <c r="C240" s="72" t="s">
        <v>941</v>
      </c>
      <c r="D240" s="72" t="s">
        <v>869</v>
      </c>
      <c r="E240" s="197"/>
      <c r="F240" s="198"/>
      <c r="G240" s="198"/>
      <c r="H240" s="206" t="s">
        <v>228</v>
      </c>
      <c r="I240" s="81">
        <v>1</v>
      </c>
      <c r="J240" s="203">
        <v>0</v>
      </c>
      <c r="K240" s="97">
        <v>0</v>
      </c>
      <c r="L240" s="199">
        <v>7000</v>
      </c>
    </row>
    <row r="241" spans="1:12" s="2" customFormat="1" ht="14.65" customHeight="1" x14ac:dyDescent="0.2">
      <c r="A241" s="162">
        <v>44398</v>
      </c>
      <c r="B241" s="71" t="s">
        <v>942</v>
      </c>
      <c r="C241" s="72" t="s">
        <v>943</v>
      </c>
      <c r="D241" s="72"/>
      <c r="E241" s="197"/>
      <c r="F241" s="198"/>
      <c r="G241" s="198"/>
      <c r="H241" s="206" t="s">
        <v>944</v>
      </c>
      <c r="I241" s="81">
        <v>1</v>
      </c>
      <c r="J241" s="203">
        <v>0</v>
      </c>
      <c r="K241" s="97">
        <v>0</v>
      </c>
      <c r="L241" s="199">
        <v>1200</v>
      </c>
    </row>
    <row r="242" spans="1:12" s="2" customFormat="1" ht="14.65" customHeight="1" x14ac:dyDescent="0.2">
      <c r="A242" s="162">
        <v>44398</v>
      </c>
      <c r="B242" s="71" t="s">
        <v>945</v>
      </c>
      <c r="C242" s="72" t="s">
        <v>946</v>
      </c>
      <c r="D242" s="72"/>
      <c r="E242" s="197"/>
      <c r="F242" s="198"/>
      <c r="G242" s="198"/>
      <c r="H242" s="206" t="s">
        <v>947</v>
      </c>
      <c r="I242" s="81">
        <v>1</v>
      </c>
      <c r="J242" s="203">
        <v>0</v>
      </c>
      <c r="K242" s="97">
        <v>0</v>
      </c>
      <c r="L242" s="199">
        <v>32000</v>
      </c>
    </row>
    <row r="243" spans="1:12" s="2" customFormat="1" ht="14.65" customHeight="1" x14ac:dyDescent="0.2">
      <c r="A243" s="162">
        <v>44399</v>
      </c>
      <c r="B243" s="71" t="s">
        <v>930</v>
      </c>
      <c r="C243" s="72" t="s">
        <v>931</v>
      </c>
      <c r="D243" s="72" t="s">
        <v>932</v>
      </c>
      <c r="E243" s="197"/>
      <c r="F243" s="198"/>
      <c r="G243" s="198"/>
      <c r="H243" s="206" t="s">
        <v>933</v>
      </c>
      <c r="I243" s="81">
        <v>1</v>
      </c>
      <c r="J243" s="203">
        <v>0</v>
      </c>
      <c r="K243" s="97">
        <v>0</v>
      </c>
      <c r="L243" s="199">
        <v>7500</v>
      </c>
    </row>
    <row r="244" spans="1:12" s="2" customFormat="1" ht="14.65" customHeight="1" x14ac:dyDescent="0.2">
      <c r="A244" s="162">
        <v>44399</v>
      </c>
      <c r="B244" s="71" t="s">
        <v>948</v>
      </c>
      <c r="C244" s="72" t="s">
        <v>949</v>
      </c>
      <c r="D244" s="72" t="s">
        <v>273</v>
      </c>
      <c r="E244" s="197"/>
      <c r="F244" s="198"/>
      <c r="G244" s="198"/>
      <c r="H244" s="206" t="s">
        <v>194</v>
      </c>
      <c r="I244" s="81">
        <v>1</v>
      </c>
      <c r="J244" s="203">
        <v>0</v>
      </c>
      <c r="K244" s="97">
        <v>0</v>
      </c>
      <c r="L244" s="199">
        <v>6990</v>
      </c>
    </row>
    <row r="245" spans="1:12" s="2" customFormat="1" ht="14.65" customHeight="1" x14ac:dyDescent="0.2">
      <c r="A245" s="162">
        <v>44399</v>
      </c>
      <c r="B245" s="71" t="s">
        <v>950</v>
      </c>
      <c r="C245" s="72" t="s">
        <v>951</v>
      </c>
      <c r="D245" s="72" t="s">
        <v>952</v>
      </c>
      <c r="E245" s="197"/>
      <c r="F245" s="198"/>
      <c r="G245" s="198"/>
      <c r="H245" s="206" t="s">
        <v>953</v>
      </c>
      <c r="I245" s="81">
        <v>1</v>
      </c>
      <c r="J245" s="203">
        <v>0</v>
      </c>
      <c r="K245" s="97">
        <v>0</v>
      </c>
      <c r="L245" s="199">
        <v>10000</v>
      </c>
    </row>
    <row r="246" spans="1:12" s="2" customFormat="1" ht="14.65" customHeight="1" x14ac:dyDescent="0.2">
      <c r="A246" s="162">
        <v>44399</v>
      </c>
      <c r="B246" s="71" t="s">
        <v>954</v>
      </c>
      <c r="C246" s="72" t="s">
        <v>955</v>
      </c>
      <c r="D246" s="72" t="s">
        <v>175</v>
      </c>
      <c r="E246" s="197"/>
      <c r="F246" s="198"/>
      <c r="G246" s="198"/>
      <c r="H246" s="206" t="s">
        <v>172</v>
      </c>
      <c r="I246" s="81">
        <v>1</v>
      </c>
      <c r="J246" s="203">
        <v>0</v>
      </c>
      <c r="K246" s="97">
        <v>0</v>
      </c>
      <c r="L246" s="199">
        <v>17617</v>
      </c>
    </row>
    <row r="247" spans="1:12" s="2" customFormat="1" ht="14.65" customHeight="1" x14ac:dyDescent="0.2">
      <c r="A247" s="162">
        <v>44399</v>
      </c>
      <c r="B247" s="71" t="s">
        <v>956</v>
      </c>
      <c r="C247" s="72" t="s">
        <v>957</v>
      </c>
      <c r="D247" s="72" t="s">
        <v>267</v>
      </c>
      <c r="E247" s="197"/>
      <c r="F247" s="198"/>
      <c r="G247" s="198"/>
      <c r="H247" s="206" t="s">
        <v>172</v>
      </c>
      <c r="I247" s="81">
        <v>1</v>
      </c>
      <c r="J247" s="203">
        <v>0</v>
      </c>
      <c r="K247" s="97">
        <v>0</v>
      </c>
      <c r="L247" s="199">
        <v>12709</v>
      </c>
    </row>
    <row r="248" spans="1:12" s="2" customFormat="1" ht="14.65" customHeight="1" x14ac:dyDescent="0.2">
      <c r="A248" s="162">
        <v>44399</v>
      </c>
      <c r="B248" s="71" t="s">
        <v>958</v>
      </c>
      <c r="C248" s="72" t="s">
        <v>959</v>
      </c>
      <c r="D248" s="72" t="s">
        <v>65</v>
      </c>
      <c r="E248" s="197"/>
      <c r="F248" s="198"/>
      <c r="G248" s="198"/>
      <c r="H248" s="206" t="s">
        <v>172</v>
      </c>
      <c r="I248" s="81">
        <v>1</v>
      </c>
      <c r="J248" s="203">
        <v>0</v>
      </c>
      <c r="K248" s="97">
        <v>0</v>
      </c>
      <c r="L248" s="199">
        <v>33631</v>
      </c>
    </row>
    <row r="249" spans="1:12" s="2" customFormat="1" ht="14.65" customHeight="1" x14ac:dyDescent="0.2">
      <c r="A249" s="162">
        <v>44399</v>
      </c>
      <c r="B249" s="71" t="s">
        <v>960</v>
      </c>
      <c r="C249" s="72" t="s">
        <v>961</v>
      </c>
      <c r="D249" s="72" t="s">
        <v>167</v>
      </c>
      <c r="E249" s="197"/>
      <c r="F249" s="198"/>
      <c r="G249" s="198"/>
      <c r="H249" s="206" t="s">
        <v>962</v>
      </c>
      <c r="I249" s="81">
        <v>1</v>
      </c>
      <c r="J249" s="203">
        <v>0</v>
      </c>
      <c r="K249" s="97">
        <v>0</v>
      </c>
      <c r="L249" s="199">
        <v>19545</v>
      </c>
    </row>
    <row r="250" spans="1:12" s="2" customFormat="1" ht="14.65" customHeight="1" x14ac:dyDescent="0.2">
      <c r="A250" s="162">
        <v>44399</v>
      </c>
      <c r="B250" s="71" t="s">
        <v>963</v>
      </c>
      <c r="C250" s="72" t="s">
        <v>964</v>
      </c>
      <c r="D250" s="72" t="s">
        <v>159</v>
      </c>
      <c r="E250" s="197"/>
      <c r="F250" s="198"/>
      <c r="G250" s="198"/>
      <c r="H250" s="206" t="s">
        <v>172</v>
      </c>
      <c r="I250" s="81">
        <v>1</v>
      </c>
      <c r="J250" s="203">
        <v>0</v>
      </c>
      <c r="K250" s="97">
        <v>0</v>
      </c>
      <c r="L250" s="199">
        <v>5841</v>
      </c>
    </row>
    <row r="251" spans="1:12" s="2" customFormat="1" ht="14.65" customHeight="1" x14ac:dyDescent="0.2">
      <c r="A251" s="162">
        <v>44399</v>
      </c>
      <c r="B251" s="71" t="s">
        <v>965</v>
      </c>
      <c r="C251" s="72" t="s">
        <v>966</v>
      </c>
      <c r="D251" s="72" t="s">
        <v>175</v>
      </c>
      <c r="E251" s="197"/>
      <c r="F251" s="198"/>
      <c r="G251" s="198"/>
      <c r="H251" s="206" t="s">
        <v>172</v>
      </c>
      <c r="I251" s="81">
        <v>1</v>
      </c>
      <c r="J251" s="203">
        <v>0</v>
      </c>
      <c r="K251" s="97">
        <v>0</v>
      </c>
      <c r="L251" s="199">
        <v>17090</v>
      </c>
    </row>
    <row r="252" spans="1:12" s="2" customFormat="1" ht="14.65" customHeight="1" x14ac:dyDescent="0.2">
      <c r="A252" s="162">
        <v>44399</v>
      </c>
      <c r="B252" s="71" t="s">
        <v>967</v>
      </c>
      <c r="C252" s="72" t="s">
        <v>968</v>
      </c>
      <c r="D252" s="72" t="s">
        <v>257</v>
      </c>
      <c r="E252" s="197"/>
      <c r="F252" s="198"/>
      <c r="G252" s="198"/>
      <c r="H252" s="206" t="s">
        <v>172</v>
      </c>
      <c r="I252" s="81">
        <v>1</v>
      </c>
      <c r="J252" s="203">
        <v>0</v>
      </c>
      <c r="K252" s="97">
        <v>0</v>
      </c>
      <c r="L252" s="199">
        <v>15370</v>
      </c>
    </row>
    <row r="253" spans="1:12" s="2" customFormat="1" ht="14.65" customHeight="1" x14ac:dyDescent="0.2">
      <c r="A253" s="162">
        <v>44399</v>
      </c>
      <c r="B253" s="71" t="s">
        <v>1025</v>
      </c>
      <c r="C253" s="72" t="s">
        <v>1026</v>
      </c>
      <c r="D253" s="72" t="s">
        <v>273</v>
      </c>
      <c r="E253" s="197"/>
      <c r="F253" s="198"/>
      <c r="G253" s="198"/>
      <c r="H253" s="206" t="s">
        <v>879</v>
      </c>
      <c r="I253" s="81">
        <v>1</v>
      </c>
      <c r="J253" s="203">
        <v>0</v>
      </c>
      <c r="K253" s="97">
        <v>0</v>
      </c>
      <c r="L253" s="199">
        <v>7000</v>
      </c>
    </row>
    <row r="254" spans="1:12" s="2" customFormat="1" ht="14.65" customHeight="1" x14ac:dyDescent="0.2">
      <c r="A254" s="162">
        <v>44400</v>
      </c>
      <c r="B254" s="71" t="s">
        <v>969</v>
      </c>
      <c r="C254" s="72" t="s">
        <v>970</v>
      </c>
      <c r="D254" s="72"/>
      <c r="E254" s="197"/>
      <c r="F254" s="198"/>
      <c r="G254" s="198"/>
      <c r="H254" s="206" t="s">
        <v>209</v>
      </c>
      <c r="I254" s="81">
        <v>1</v>
      </c>
      <c r="J254" s="203">
        <v>0</v>
      </c>
      <c r="K254" s="97">
        <v>0</v>
      </c>
      <c r="L254" s="199">
        <v>11333</v>
      </c>
    </row>
    <row r="255" spans="1:12" s="2" customFormat="1" ht="14.65" customHeight="1" x14ac:dyDescent="0.2">
      <c r="A255" s="162">
        <v>44400</v>
      </c>
      <c r="B255" s="71" t="s">
        <v>971</v>
      </c>
      <c r="C255" s="72" t="s">
        <v>972</v>
      </c>
      <c r="D255" s="72" t="s">
        <v>257</v>
      </c>
      <c r="E255" s="197"/>
      <c r="F255" s="198"/>
      <c r="G255" s="198"/>
      <c r="H255" s="206" t="s">
        <v>209</v>
      </c>
      <c r="I255" s="81">
        <v>1</v>
      </c>
      <c r="J255" s="203">
        <v>0</v>
      </c>
      <c r="K255" s="97">
        <v>0</v>
      </c>
      <c r="L255" s="199">
        <v>17464</v>
      </c>
    </row>
    <row r="256" spans="1:12" s="2" customFormat="1" ht="14.65" customHeight="1" x14ac:dyDescent="0.2">
      <c r="A256" s="162">
        <v>44400</v>
      </c>
      <c r="B256" s="71" t="s">
        <v>973</v>
      </c>
      <c r="C256" s="72" t="s">
        <v>974</v>
      </c>
      <c r="D256" s="72" t="s">
        <v>975</v>
      </c>
      <c r="E256" s="197"/>
      <c r="F256" s="198"/>
      <c r="G256" s="198"/>
      <c r="H256" s="206" t="s">
        <v>209</v>
      </c>
      <c r="I256" s="81">
        <v>1</v>
      </c>
      <c r="J256" s="203">
        <v>0</v>
      </c>
      <c r="K256" s="97">
        <v>0</v>
      </c>
      <c r="L256" s="199">
        <v>10266</v>
      </c>
    </row>
    <row r="257" spans="1:12" s="2" customFormat="1" ht="15" customHeight="1" x14ac:dyDescent="0.2">
      <c r="A257" s="162">
        <v>44400</v>
      </c>
      <c r="B257" s="71" t="s">
        <v>976</v>
      </c>
      <c r="C257" s="72" t="s">
        <v>977</v>
      </c>
      <c r="D257" s="72"/>
      <c r="E257" s="197"/>
      <c r="F257" s="198"/>
      <c r="G257" s="198"/>
      <c r="H257" s="206" t="s">
        <v>362</v>
      </c>
      <c r="I257" s="81">
        <v>1</v>
      </c>
      <c r="J257" s="203">
        <v>0</v>
      </c>
      <c r="K257" s="97">
        <v>0</v>
      </c>
      <c r="L257" s="199">
        <v>0</v>
      </c>
    </row>
    <row r="258" spans="1:12" s="2" customFormat="1" ht="14.65" customHeight="1" x14ac:dyDescent="0.2">
      <c r="A258" s="162">
        <v>44400</v>
      </c>
      <c r="B258" s="71" t="s">
        <v>1009</v>
      </c>
      <c r="C258" s="72" t="s">
        <v>1010</v>
      </c>
      <c r="D258" s="72" t="s">
        <v>1011</v>
      </c>
      <c r="E258" s="197"/>
      <c r="F258" s="198"/>
      <c r="G258" s="198"/>
      <c r="H258" s="206" t="s">
        <v>1012</v>
      </c>
      <c r="I258" s="81">
        <v>1</v>
      </c>
      <c r="J258" s="203">
        <v>0</v>
      </c>
      <c r="K258" s="97">
        <v>0</v>
      </c>
      <c r="L258" s="199">
        <v>6700</v>
      </c>
    </row>
    <row r="259" spans="1:12" s="2" customFormat="1" ht="14.65" customHeight="1" x14ac:dyDescent="0.2">
      <c r="A259" s="162">
        <v>44400</v>
      </c>
      <c r="B259" s="71" t="s">
        <v>1013</v>
      </c>
      <c r="C259" s="72" t="s">
        <v>1014</v>
      </c>
      <c r="D259" s="72"/>
      <c r="E259" s="197"/>
      <c r="F259" s="198"/>
      <c r="G259" s="198"/>
      <c r="H259" s="206" t="s">
        <v>1015</v>
      </c>
      <c r="I259" s="81">
        <v>1</v>
      </c>
      <c r="J259" s="203">
        <v>0</v>
      </c>
      <c r="K259" s="97">
        <v>0</v>
      </c>
      <c r="L259" s="199">
        <v>8862</v>
      </c>
    </row>
    <row r="260" spans="1:12" s="2" customFormat="1" ht="14.65" customHeight="1" x14ac:dyDescent="0.2">
      <c r="A260" s="162">
        <v>44400</v>
      </c>
      <c r="B260" s="71" t="s">
        <v>1016</v>
      </c>
      <c r="C260" s="72" t="s">
        <v>1017</v>
      </c>
      <c r="D260" s="72"/>
      <c r="E260" s="197"/>
      <c r="F260" s="198"/>
      <c r="G260" s="198"/>
      <c r="H260" s="206" t="s">
        <v>168</v>
      </c>
      <c r="I260" s="81">
        <v>1</v>
      </c>
      <c r="J260" s="203">
        <v>0</v>
      </c>
      <c r="K260" s="97">
        <v>0</v>
      </c>
      <c r="L260" s="199">
        <v>11165</v>
      </c>
    </row>
    <row r="261" spans="1:12" s="2" customFormat="1" ht="14.65" customHeight="1" x14ac:dyDescent="0.2">
      <c r="A261" s="162">
        <v>44400</v>
      </c>
      <c r="B261" s="71" t="s">
        <v>1018</v>
      </c>
      <c r="C261" s="72" t="s">
        <v>1019</v>
      </c>
      <c r="D261" s="72" t="s">
        <v>240</v>
      </c>
      <c r="E261" s="197"/>
      <c r="F261" s="198"/>
      <c r="G261" s="198"/>
      <c r="H261" s="206" t="s">
        <v>879</v>
      </c>
      <c r="I261" s="81">
        <v>1</v>
      </c>
      <c r="J261" s="203">
        <v>0</v>
      </c>
      <c r="K261" s="97">
        <v>0</v>
      </c>
      <c r="L261" s="199">
        <v>3700</v>
      </c>
    </row>
    <row r="262" spans="1:12" s="2" customFormat="1" ht="14.65" customHeight="1" x14ac:dyDescent="0.2">
      <c r="A262" s="162">
        <v>44400</v>
      </c>
      <c r="B262" s="71" t="s">
        <v>1020</v>
      </c>
      <c r="C262" s="72" t="s">
        <v>1021</v>
      </c>
      <c r="D262" s="72" t="s">
        <v>1022</v>
      </c>
      <c r="E262" s="197"/>
      <c r="F262" s="198"/>
      <c r="G262" s="198"/>
      <c r="H262" s="206" t="s">
        <v>291</v>
      </c>
      <c r="I262" s="81">
        <v>1</v>
      </c>
      <c r="J262" s="203">
        <v>0</v>
      </c>
      <c r="K262" s="97">
        <v>0</v>
      </c>
      <c r="L262" s="199">
        <v>3000</v>
      </c>
    </row>
    <row r="263" spans="1:12" s="2" customFormat="1" ht="14.65" customHeight="1" x14ac:dyDescent="0.2">
      <c r="A263" s="162">
        <v>44400</v>
      </c>
      <c r="B263" s="71" t="s">
        <v>1023</v>
      </c>
      <c r="C263" s="72" t="s">
        <v>1024</v>
      </c>
      <c r="D263" s="72" t="s">
        <v>79</v>
      </c>
      <c r="E263" s="197"/>
      <c r="F263" s="198"/>
      <c r="G263" s="198"/>
      <c r="H263" s="206" t="s">
        <v>297</v>
      </c>
      <c r="I263" s="81">
        <v>1</v>
      </c>
      <c r="J263" s="203">
        <v>0</v>
      </c>
      <c r="K263" s="97">
        <v>0</v>
      </c>
      <c r="L263" s="199">
        <v>16823</v>
      </c>
    </row>
    <row r="264" spans="1:12" s="2" customFormat="1" ht="13.5" customHeight="1" x14ac:dyDescent="0.2">
      <c r="A264" s="162">
        <v>44400</v>
      </c>
      <c r="B264" s="71" t="s">
        <v>1027</v>
      </c>
      <c r="C264" s="72" t="s">
        <v>1028</v>
      </c>
      <c r="D264" s="72"/>
      <c r="E264" s="197"/>
      <c r="F264" s="198"/>
      <c r="G264" s="198"/>
      <c r="H264" s="206" t="s">
        <v>1029</v>
      </c>
      <c r="I264" s="81">
        <v>1</v>
      </c>
      <c r="J264" s="203">
        <v>0</v>
      </c>
      <c r="K264" s="97">
        <v>0</v>
      </c>
      <c r="L264" s="199">
        <v>200</v>
      </c>
    </row>
    <row r="265" spans="1:12" s="2" customFormat="1" ht="14.65" customHeight="1" x14ac:dyDescent="0.2">
      <c r="A265" s="162">
        <v>44403</v>
      </c>
      <c r="B265" s="71" t="s">
        <v>1044</v>
      </c>
      <c r="C265" s="72" t="s">
        <v>1045</v>
      </c>
      <c r="D265" s="72" t="s">
        <v>1046</v>
      </c>
      <c r="E265" s="197"/>
      <c r="F265" s="198"/>
      <c r="G265" s="198"/>
      <c r="H265" s="206" t="s">
        <v>206</v>
      </c>
      <c r="I265" s="81">
        <v>1</v>
      </c>
      <c r="J265" s="203">
        <v>0</v>
      </c>
      <c r="K265" s="97">
        <v>0</v>
      </c>
      <c r="L265" s="199">
        <v>7500</v>
      </c>
    </row>
    <row r="266" spans="1:12" s="2" customFormat="1" ht="14.65" customHeight="1" x14ac:dyDescent="0.2">
      <c r="A266" s="162">
        <v>44403</v>
      </c>
      <c r="B266" s="71" t="s">
        <v>1047</v>
      </c>
      <c r="C266" s="72" t="s">
        <v>1048</v>
      </c>
      <c r="D266" s="72" t="s">
        <v>1046</v>
      </c>
      <c r="E266" s="197"/>
      <c r="F266" s="198"/>
      <c r="G266" s="198"/>
      <c r="H266" s="206" t="s">
        <v>206</v>
      </c>
      <c r="I266" s="81">
        <v>1</v>
      </c>
      <c r="J266" s="203">
        <v>0</v>
      </c>
      <c r="K266" s="97">
        <v>0</v>
      </c>
      <c r="L266" s="199">
        <v>7500</v>
      </c>
    </row>
    <row r="267" spans="1:12" s="2" customFormat="1" ht="14.65" customHeight="1" x14ac:dyDescent="0.2">
      <c r="A267" s="162">
        <v>44403</v>
      </c>
      <c r="B267" s="71" t="s">
        <v>1049</v>
      </c>
      <c r="C267" s="72" t="s">
        <v>1050</v>
      </c>
      <c r="D267" s="72" t="s">
        <v>74</v>
      </c>
      <c r="E267" s="197"/>
      <c r="F267" s="198"/>
      <c r="G267" s="198"/>
      <c r="H267" s="206" t="s">
        <v>206</v>
      </c>
      <c r="I267" s="81">
        <v>1</v>
      </c>
      <c r="J267" s="203">
        <v>0</v>
      </c>
      <c r="K267" s="97">
        <v>0</v>
      </c>
      <c r="L267" s="199">
        <v>25000</v>
      </c>
    </row>
    <row r="268" spans="1:12" s="2" customFormat="1" ht="14.65" customHeight="1" x14ac:dyDescent="0.2">
      <c r="A268" s="162">
        <v>44403</v>
      </c>
      <c r="B268" s="71" t="s">
        <v>1051</v>
      </c>
      <c r="C268" s="72" t="s">
        <v>1052</v>
      </c>
      <c r="D268" s="72" t="s">
        <v>1053</v>
      </c>
      <c r="E268" s="197"/>
      <c r="F268" s="198"/>
      <c r="G268" s="198"/>
      <c r="H268" s="206" t="s">
        <v>879</v>
      </c>
      <c r="I268" s="81">
        <v>1</v>
      </c>
      <c r="J268" s="203">
        <v>0</v>
      </c>
      <c r="K268" s="97">
        <v>0</v>
      </c>
      <c r="L268" s="199">
        <v>5100</v>
      </c>
    </row>
    <row r="269" spans="1:12" s="2" customFormat="1" ht="14.65" customHeight="1" x14ac:dyDescent="0.2">
      <c r="A269" s="162">
        <v>44403</v>
      </c>
      <c r="B269" s="71" t="s">
        <v>1054</v>
      </c>
      <c r="C269" s="72" t="s">
        <v>1055</v>
      </c>
      <c r="D269" s="72" t="s">
        <v>586</v>
      </c>
      <c r="E269" s="197"/>
      <c r="F269" s="198"/>
      <c r="G269" s="198"/>
      <c r="H269" s="206" t="s">
        <v>187</v>
      </c>
      <c r="I269" s="81">
        <v>1</v>
      </c>
      <c r="J269" s="203">
        <v>0</v>
      </c>
      <c r="K269" s="97">
        <v>0</v>
      </c>
      <c r="L269" s="199">
        <v>10062</v>
      </c>
    </row>
    <row r="270" spans="1:12" s="2" customFormat="1" ht="14.65" customHeight="1" x14ac:dyDescent="0.2">
      <c r="A270" s="162">
        <v>44403</v>
      </c>
      <c r="B270" s="71" t="s">
        <v>1056</v>
      </c>
      <c r="C270" s="72" t="s">
        <v>1057</v>
      </c>
      <c r="D270" s="72"/>
      <c r="E270" s="197"/>
      <c r="F270" s="198"/>
      <c r="G270" s="198"/>
      <c r="H270" s="206" t="s">
        <v>274</v>
      </c>
      <c r="I270" s="81">
        <v>1</v>
      </c>
      <c r="J270" s="203">
        <v>0</v>
      </c>
      <c r="K270" s="97">
        <v>0</v>
      </c>
      <c r="L270" s="199">
        <v>6000</v>
      </c>
    </row>
    <row r="271" spans="1:12" s="2" customFormat="1" ht="14.65" customHeight="1" x14ac:dyDescent="0.2">
      <c r="A271" s="162">
        <v>44403</v>
      </c>
      <c r="B271" s="71" t="s">
        <v>1062</v>
      </c>
      <c r="C271" s="72" t="s">
        <v>1063</v>
      </c>
      <c r="D271" s="72" t="s">
        <v>1064</v>
      </c>
      <c r="E271" s="197"/>
      <c r="F271" s="198"/>
      <c r="G271" s="198"/>
      <c r="H271" s="206" t="s">
        <v>1065</v>
      </c>
      <c r="I271" s="81">
        <v>1</v>
      </c>
      <c r="J271" s="203">
        <v>0</v>
      </c>
      <c r="K271" s="97">
        <v>0</v>
      </c>
      <c r="L271" s="199">
        <v>16625</v>
      </c>
    </row>
    <row r="272" spans="1:12" s="2" customFormat="1" ht="14.65" customHeight="1" x14ac:dyDescent="0.2">
      <c r="A272" s="162">
        <v>44404</v>
      </c>
      <c r="B272" s="71" t="s">
        <v>1041</v>
      </c>
      <c r="C272" s="72" t="s">
        <v>1042</v>
      </c>
      <c r="D272" s="72" t="s">
        <v>79</v>
      </c>
      <c r="E272" s="197"/>
      <c r="F272" s="198"/>
      <c r="G272" s="198"/>
      <c r="H272" s="206" t="s">
        <v>1043</v>
      </c>
      <c r="I272" s="81">
        <v>1</v>
      </c>
      <c r="J272" s="203">
        <v>0</v>
      </c>
      <c r="K272" s="97">
        <v>0</v>
      </c>
      <c r="L272" s="199">
        <v>10000</v>
      </c>
    </row>
    <row r="273" spans="1:12" s="2" customFormat="1" ht="14.65" customHeight="1" x14ac:dyDescent="0.2">
      <c r="A273" s="162">
        <v>44404</v>
      </c>
      <c r="B273" s="71" t="s">
        <v>1073</v>
      </c>
      <c r="C273" s="72" t="s">
        <v>1074</v>
      </c>
      <c r="D273" s="72" t="s">
        <v>205</v>
      </c>
      <c r="E273" s="197"/>
      <c r="F273" s="198"/>
      <c r="G273" s="198"/>
      <c r="H273" s="206" t="s">
        <v>1075</v>
      </c>
      <c r="I273" s="81">
        <v>1</v>
      </c>
      <c r="J273" s="203">
        <v>0</v>
      </c>
      <c r="K273" s="97">
        <v>0</v>
      </c>
      <c r="L273" s="199">
        <v>18000</v>
      </c>
    </row>
    <row r="274" spans="1:12" s="2" customFormat="1" ht="14.65" customHeight="1" x14ac:dyDescent="0.2">
      <c r="A274" s="162">
        <v>44404</v>
      </c>
      <c r="B274" s="71" t="s">
        <v>1076</v>
      </c>
      <c r="C274" s="72" t="s">
        <v>1077</v>
      </c>
      <c r="D274" s="72" t="s">
        <v>577</v>
      </c>
      <c r="E274" s="197"/>
      <c r="F274" s="198"/>
      <c r="G274" s="198"/>
      <c r="H274" s="206" t="s">
        <v>1075</v>
      </c>
      <c r="I274" s="81">
        <v>1</v>
      </c>
      <c r="J274" s="203">
        <v>0</v>
      </c>
      <c r="K274" s="97">
        <v>0</v>
      </c>
      <c r="L274" s="199">
        <v>9000</v>
      </c>
    </row>
    <row r="275" spans="1:12" s="2" customFormat="1" ht="14.65" customHeight="1" x14ac:dyDescent="0.2">
      <c r="A275" s="162">
        <v>44404</v>
      </c>
      <c r="B275" s="71" t="s">
        <v>1080</v>
      </c>
      <c r="C275" s="72" t="s">
        <v>1081</v>
      </c>
      <c r="D275" s="72" t="s">
        <v>74</v>
      </c>
      <c r="E275" s="197"/>
      <c r="F275" s="198"/>
      <c r="G275" s="198"/>
      <c r="H275" s="206" t="s">
        <v>206</v>
      </c>
      <c r="I275" s="81">
        <v>1</v>
      </c>
      <c r="J275" s="203">
        <v>0</v>
      </c>
      <c r="K275" s="97">
        <v>0</v>
      </c>
      <c r="L275" s="199">
        <v>55000</v>
      </c>
    </row>
    <row r="276" spans="1:12" s="2" customFormat="1" ht="14.65" customHeight="1" x14ac:dyDescent="0.2">
      <c r="A276" s="162">
        <v>44404</v>
      </c>
      <c r="B276" s="71" t="s">
        <v>1085</v>
      </c>
      <c r="C276" s="72" t="s">
        <v>1086</v>
      </c>
      <c r="D276" s="72" t="s">
        <v>577</v>
      </c>
      <c r="E276" s="197"/>
      <c r="F276" s="198"/>
      <c r="G276" s="198"/>
      <c r="H276" s="206" t="s">
        <v>1075</v>
      </c>
      <c r="I276" s="81">
        <v>1</v>
      </c>
      <c r="J276" s="203">
        <v>0</v>
      </c>
      <c r="K276" s="97">
        <v>0</v>
      </c>
      <c r="L276" s="199">
        <v>12000</v>
      </c>
    </row>
    <row r="277" spans="1:12" s="2" customFormat="1" ht="14.65" customHeight="1" x14ac:dyDescent="0.2">
      <c r="A277" s="162">
        <v>44404</v>
      </c>
      <c r="B277" s="71" t="s">
        <v>1087</v>
      </c>
      <c r="C277" s="72" t="s">
        <v>1088</v>
      </c>
      <c r="D277" s="72" t="s">
        <v>109</v>
      </c>
      <c r="E277" s="197"/>
      <c r="F277" s="198"/>
      <c r="G277" s="198"/>
      <c r="H277" s="206" t="s">
        <v>1075</v>
      </c>
      <c r="I277" s="81">
        <v>1</v>
      </c>
      <c r="J277" s="203">
        <v>0</v>
      </c>
      <c r="K277" s="97">
        <v>0</v>
      </c>
      <c r="L277" s="199">
        <v>16000</v>
      </c>
    </row>
    <row r="278" spans="1:12" s="2" customFormat="1" ht="14.65" customHeight="1" x14ac:dyDescent="0.2">
      <c r="A278" s="162">
        <v>44404</v>
      </c>
      <c r="B278" s="71" t="s">
        <v>1089</v>
      </c>
      <c r="C278" s="72" t="s">
        <v>1090</v>
      </c>
      <c r="D278" s="72" t="s">
        <v>221</v>
      </c>
      <c r="E278" s="197"/>
      <c r="F278" s="198"/>
      <c r="G278" s="198"/>
      <c r="H278" s="206" t="s">
        <v>1091</v>
      </c>
      <c r="I278" s="81">
        <v>1</v>
      </c>
      <c r="J278" s="203">
        <v>0</v>
      </c>
      <c r="K278" s="97">
        <v>0</v>
      </c>
      <c r="L278" s="199">
        <v>3550</v>
      </c>
    </row>
    <row r="279" spans="1:12" s="2" customFormat="1" ht="14.65" customHeight="1" x14ac:dyDescent="0.2">
      <c r="A279" s="162">
        <v>44404</v>
      </c>
      <c r="B279" s="71" t="s">
        <v>1101</v>
      </c>
      <c r="C279" s="72" t="s">
        <v>1102</v>
      </c>
      <c r="D279" s="72" t="s">
        <v>260</v>
      </c>
      <c r="E279" s="197"/>
      <c r="F279" s="198"/>
      <c r="G279" s="198"/>
      <c r="H279" s="206" t="s">
        <v>307</v>
      </c>
      <c r="I279" s="81">
        <v>1</v>
      </c>
      <c r="J279" s="203">
        <v>0</v>
      </c>
      <c r="K279" s="97">
        <v>0</v>
      </c>
      <c r="L279" s="199">
        <v>14000</v>
      </c>
    </row>
    <row r="280" spans="1:12" s="2" customFormat="1" ht="14.65" customHeight="1" x14ac:dyDescent="0.2">
      <c r="A280" s="162">
        <v>44404</v>
      </c>
      <c r="B280" s="71" t="s">
        <v>1103</v>
      </c>
      <c r="C280" s="72" t="s">
        <v>1104</v>
      </c>
      <c r="D280" s="72" t="s">
        <v>1105</v>
      </c>
      <c r="E280" s="197"/>
      <c r="F280" s="198"/>
      <c r="G280" s="198"/>
      <c r="H280" s="206" t="s">
        <v>307</v>
      </c>
      <c r="I280" s="81">
        <v>1</v>
      </c>
      <c r="J280" s="203">
        <v>0</v>
      </c>
      <c r="K280" s="97">
        <v>0</v>
      </c>
      <c r="L280" s="199">
        <v>15000</v>
      </c>
    </row>
    <row r="281" spans="1:12" s="2" customFormat="1" ht="14.65" customHeight="1" x14ac:dyDescent="0.2">
      <c r="A281" s="162">
        <v>44404</v>
      </c>
      <c r="B281" s="71" t="s">
        <v>1106</v>
      </c>
      <c r="C281" s="72" t="s">
        <v>1107</v>
      </c>
      <c r="D281" s="72"/>
      <c r="E281" s="197"/>
      <c r="F281" s="198"/>
      <c r="G281" s="198"/>
      <c r="H281" s="206" t="s">
        <v>671</v>
      </c>
      <c r="I281" s="81">
        <v>1</v>
      </c>
      <c r="J281" s="203">
        <v>0</v>
      </c>
      <c r="K281" s="97">
        <v>0</v>
      </c>
      <c r="L281" s="199">
        <v>0</v>
      </c>
    </row>
    <row r="282" spans="1:12" s="2" customFormat="1" ht="14.65" customHeight="1" x14ac:dyDescent="0.2">
      <c r="A282" s="162">
        <v>44404</v>
      </c>
      <c r="B282" s="71" t="s">
        <v>1108</v>
      </c>
      <c r="C282" s="72" t="s">
        <v>1109</v>
      </c>
      <c r="D282" s="72"/>
      <c r="E282" s="197"/>
      <c r="F282" s="198"/>
      <c r="G282" s="198"/>
      <c r="H282" s="206" t="s">
        <v>671</v>
      </c>
      <c r="I282" s="81">
        <v>1</v>
      </c>
      <c r="J282" s="203">
        <v>0</v>
      </c>
      <c r="K282" s="97">
        <v>0</v>
      </c>
      <c r="L282" s="199">
        <v>0</v>
      </c>
    </row>
    <row r="283" spans="1:12" s="2" customFormat="1" ht="14.65" customHeight="1" x14ac:dyDescent="0.2">
      <c r="A283" s="162">
        <v>44404</v>
      </c>
      <c r="B283" s="71" t="s">
        <v>1110</v>
      </c>
      <c r="C283" s="72" t="s">
        <v>1111</v>
      </c>
      <c r="D283" s="72"/>
      <c r="E283" s="197"/>
      <c r="F283" s="198"/>
      <c r="G283" s="198"/>
      <c r="H283" s="206" t="s">
        <v>671</v>
      </c>
      <c r="I283" s="81">
        <v>1</v>
      </c>
      <c r="J283" s="203">
        <v>0</v>
      </c>
      <c r="K283" s="97">
        <v>0</v>
      </c>
      <c r="L283" s="199">
        <v>0</v>
      </c>
    </row>
    <row r="284" spans="1:12" s="2" customFormat="1" ht="14.65" customHeight="1" x14ac:dyDescent="0.2">
      <c r="A284" s="162">
        <v>44404</v>
      </c>
      <c r="B284" s="71" t="s">
        <v>1112</v>
      </c>
      <c r="C284" s="72" t="s">
        <v>631</v>
      </c>
      <c r="D284" s="72"/>
      <c r="E284" s="197"/>
      <c r="F284" s="198"/>
      <c r="G284" s="198"/>
      <c r="H284" s="206" t="s">
        <v>671</v>
      </c>
      <c r="I284" s="81">
        <v>1</v>
      </c>
      <c r="J284" s="203">
        <v>0</v>
      </c>
      <c r="K284" s="97">
        <v>0</v>
      </c>
      <c r="L284" s="199">
        <v>0</v>
      </c>
    </row>
    <row r="285" spans="1:12" s="2" customFormat="1" ht="14.65" customHeight="1" x14ac:dyDescent="0.2">
      <c r="A285" s="162">
        <v>44404</v>
      </c>
      <c r="B285" s="71" t="s">
        <v>1113</v>
      </c>
      <c r="C285" s="72" t="s">
        <v>1114</v>
      </c>
      <c r="D285" s="72" t="s">
        <v>548</v>
      </c>
      <c r="E285" s="197"/>
      <c r="F285" s="198"/>
      <c r="G285" s="198"/>
      <c r="H285" s="206" t="s">
        <v>179</v>
      </c>
      <c r="I285" s="81">
        <v>1</v>
      </c>
      <c r="J285" s="203">
        <v>0</v>
      </c>
      <c r="K285" s="97">
        <v>0</v>
      </c>
      <c r="L285" s="199">
        <v>20000</v>
      </c>
    </row>
    <row r="286" spans="1:12" s="2" customFormat="1" ht="14.65" customHeight="1" x14ac:dyDescent="0.2">
      <c r="A286" s="162">
        <v>44404</v>
      </c>
      <c r="B286" s="71" t="s">
        <v>1166</v>
      </c>
      <c r="C286" s="72" t="s">
        <v>1167</v>
      </c>
      <c r="D286" s="72"/>
      <c r="E286" s="197"/>
      <c r="F286" s="198"/>
      <c r="G286" s="198"/>
      <c r="H286" s="206" t="s">
        <v>532</v>
      </c>
      <c r="I286" s="81">
        <v>1</v>
      </c>
      <c r="J286" s="203">
        <v>0</v>
      </c>
      <c r="K286" s="97">
        <v>0</v>
      </c>
      <c r="L286" s="199">
        <v>11970</v>
      </c>
    </row>
    <row r="287" spans="1:12" s="2" customFormat="1" ht="14.65" customHeight="1" x14ac:dyDescent="0.2">
      <c r="A287" s="162">
        <v>44405</v>
      </c>
      <c r="B287" s="71" t="s">
        <v>1117</v>
      </c>
      <c r="C287" s="72" t="s">
        <v>1118</v>
      </c>
      <c r="D287" s="72" t="s">
        <v>1119</v>
      </c>
      <c r="E287" s="197"/>
      <c r="F287" s="198"/>
      <c r="G287" s="198"/>
      <c r="H287" s="206" t="s">
        <v>209</v>
      </c>
      <c r="I287" s="81">
        <v>1</v>
      </c>
      <c r="J287" s="203">
        <v>0</v>
      </c>
      <c r="K287" s="97">
        <v>0</v>
      </c>
      <c r="L287" s="199">
        <v>26350</v>
      </c>
    </row>
    <row r="288" spans="1:12" s="2" customFormat="1" ht="14.65" customHeight="1" x14ac:dyDescent="0.2">
      <c r="A288" s="162">
        <v>44405</v>
      </c>
      <c r="B288" s="71" t="s">
        <v>1122</v>
      </c>
      <c r="C288" s="72" t="s">
        <v>1123</v>
      </c>
      <c r="D288" s="72" t="s">
        <v>109</v>
      </c>
      <c r="E288" s="197"/>
      <c r="F288" s="198"/>
      <c r="G288" s="198"/>
      <c r="H288" s="206" t="s">
        <v>206</v>
      </c>
      <c r="I288" s="81">
        <v>1</v>
      </c>
      <c r="J288" s="203">
        <v>0</v>
      </c>
      <c r="K288" s="97">
        <v>0</v>
      </c>
      <c r="L288" s="199">
        <v>11000</v>
      </c>
    </row>
    <row r="289" spans="1:12" s="2" customFormat="1" ht="14.65" customHeight="1" x14ac:dyDescent="0.2">
      <c r="A289" s="162">
        <v>44405</v>
      </c>
      <c r="B289" s="71" t="s">
        <v>1124</v>
      </c>
      <c r="C289" s="72" t="s">
        <v>1125</v>
      </c>
      <c r="D289" s="72" t="s">
        <v>217</v>
      </c>
      <c r="E289" s="197"/>
      <c r="F289" s="198"/>
      <c r="G289" s="198"/>
      <c r="H289" s="206" t="s">
        <v>1126</v>
      </c>
      <c r="I289" s="81">
        <v>1</v>
      </c>
      <c r="J289" s="203">
        <v>0</v>
      </c>
      <c r="K289" s="97">
        <v>0</v>
      </c>
      <c r="L289" s="199">
        <v>4000</v>
      </c>
    </row>
    <row r="290" spans="1:12" s="2" customFormat="1" ht="14.65" customHeight="1" x14ac:dyDescent="0.2">
      <c r="A290" s="162">
        <v>44405</v>
      </c>
      <c r="B290" s="71" t="s">
        <v>1127</v>
      </c>
      <c r="C290" s="72" t="s">
        <v>1128</v>
      </c>
      <c r="D290" s="72"/>
      <c r="E290" s="197"/>
      <c r="F290" s="198"/>
      <c r="G290" s="198"/>
      <c r="H290" s="206" t="s">
        <v>209</v>
      </c>
      <c r="I290" s="81">
        <v>1</v>
      </c>
      <c r="J290" s="203">
        <v>0</v>
      </c>
      <c r="K290" s="97">
        <v>0</v>
      </c>
      <c r="L290" s="199">
        <v>13618</v>
      </c>
    </row>
    <row r="291" spans="1:12" s="2" customFormat="1" ht="14.65" customHeight="1" x14ac:dyDescent="0.2">
      <c r="A291" s="162">
        <v>44405</v>
      </c>
      <c r="B291" s="71" t="s">
        <v>1129</v>
      </c>
      <c r="C291" s="72" t="s">
        <v>1130</v>
      </c>
      <c r="D291" s="72"/>
      <c r="E291" s="197"/>
      <c r="F291" s="198"/>
      <c r="G291" s="198"/>
      <c r="H291" s="206" t="s">
        <v>228</v>
      </c>
      <c r="I291" s="81">
        <v>1</v>
      </c>
      <c r="J291" s="203">
        <v>0</v>
      </c>
      <c r="K291" s="97">
        <v>0</v>
      </c>
      <c r="L291" s="199">
        <v>10070</v>
      </c>
    </row>
    <row r="292" spans="1:12" s="2" customFormat="1" ht="14.65" customHeight="1" x14ac:dyDescent="0.2">
      <c r="A292" s="162">
        <v>44405</v>
      </c>
      <c r="B292" s="71" t="s">
        <v>1131</v>
      </c>
      <c r="C292" s="72" t="s">
        <v>1132</v>
      </c>
      <c r="D292" s="72"/>
      <c r="E292" s="197"/>
      <c r="F292" s="198"/>
      <c r="G292" s="198"/>
      <c r="H292" s="206" t="s">
        <v>228</v>
      </c>
      <c r="I292" s="81">
        <v>1</v>
      </c>
      <c r="J292" s="203">
        <v>0</v>
      </c>
      <c r="K292" s="97">
        <v>0</v>
      </c>
      <c r="L292" s="199">
        <v>11939</v>
      </c>
    </row>
    <row r="293" spans="1:12" s="2" customFormat="1" ht="14.65" customHeight="1" x14ac:dyDescent="0.2">
      <c r="A293" s="162">
        <v>44405</v>
      </c>
      <c r="B293" s="71" t="s">
        <v>1168</v>
      </c>
      <c r="C293" s="72" t="s">
        <v>1169</v>
      </c>
      <c r="D293" s="72" t="s">
        <v>109</v>
      </c>
      <c r="E293" s="197"/>
      <c r="F293" s="198"/>
      <c r="G293" s="198"/>
      <c r="H293" s="206" t="s">
        <v>536</v>
      </c>
      <c r="I293" s="81">
        <v>1</v>
      </c>
      <c r="J293" s="203">
        <v>0</v>
      </c>
      <c r="K293" s="97">
        <v>0</v>
      </c>
      <c r="L293" s="199">
        <v>13000</v>
      </c>
    </row>
    <row r="294" spans="1:12" s="2" customFormat="1" ht="14.65" customHeight="1" x14ac:dyDescent="0.2">
      <c r="A294" s="162">
        <v>44406</v>
      </c>
      <c r="B294" s="71" t="s">
        <v>1170</v>
      </c>
      <c r="C294" s="72" t="s">
        <v>1171</v>
      </c>
      <c r="D294" s="72" t="s">
        <v>654</v>
      </c>
      <c r="E294" s="197"/>
      <c r="F294" s="198"/>
      <c r="G294" s="198"/>
      <c r="H294" s="206" t="s">
        <v>1172</v>
      </c>
      <c r="I294" s="81">
        <v>1</v>
      </c>
      <c r="J294" s="203">
        <v>0</v>
      </c>
      <c r="K294" s="97">
        <v>0</v>
      </c>
      <c r="L294" s="199">
        <v>5299</v>
      </c>
    </row>
    <row r="295" spans="1:12" s="2" customFormat="1" ht="15" customHeight="1" x14ac:dyDescent="0.2">
      <c r="A295" s="162">
        <v>44406</v>
      </c>
      <c r="B295" s="71" t="s">
        <v>1173</v>
      </c>
      <c r="C295" s="72" t="s">
        <v>1174</v>
      </c>
      <c r="D295" s="72" t="s">
        <v>1175</v>
      </c>
      <c r="E295" s="197"/>
      <c r="F295" s="198"/>
      <c r="G295" s="198"/>
      <c r="H295" s="206" t="s">
        <v>1172</v>
      </c>
      <c r="I295" s="81">
        <v>1</v>
      </c>
      <c r="J295" s="203">
        <v>0</v>
      </c>
      <c r="K295" s="97">
        <v>0</v>
      </c>
      <c r="L295" s="199">
        <v>9439</v>
      </c>
    </row>
    <row r="296" spans="1:12" s="2" customFormat="1" ht="14.65" customHeight="1" x14ac:dyDescent="0.2">
      <c r="A296" s="162">
        <v>44406</v>
      </c>
      <c r="B296" s="71" t="s">
        <v>1176</v>
      </c>
      <c r="C296" s="72" t="s">
        <v>1177</v>
      </c>
      <c r="D296" s="72"/>
      <c r="E296" s="197"/>
      <c r="F296" s="198"/>
      <c r="G296" s="198"/>
      <c r="H296" s="206" t="s">
        <v>1172</v>
      </c>
      <c r="I296" s="81">
        <v>1</v>
      </c>
      <c r="J296" s="203">
        <v>0</v>
      </c>
      <c r="K296" s="97">
        <v>0</v>
      </c>
      <c r="L296" s="199">
        <v>8019</v>
      </c>
    </row>
    <row r="297" spans="1:12" s="2" customFormat="1" ht="14.65" customHeight="1" x14ac:dyDescent="0.2">
      <c r="A297" s="162">
        <v>44406</v>
      </c>
      <c r="B297" s="71" t="s">
        <v>1178</v>
      </c>
      <c r="C297" s="72" t="s">
        <v>1179</v>
      </c>
      <c r="D297" s="72" t="s">
        <v>1105</v>
      </c>
      <c r="E297" s="197"/>
      <c r="F297" s="198"/>
      <c r="G297" s="198"/>
      <c r="H297" s="206" t="s">
        <v>542</v>
      </c>
      <c r="I297" s="81">
        <v>1</v>
      </c>
      <c r="J297" s="203">
        <v>0</v>
      </c>
      <c r="K297" s="97">
        <v>0</v>
      </c>
      <c r="L297" s="199">
        <v>15000</v>
      </c>
    </row>
    <row r="298" spans="1:12" s="2" customFormat="1" ht="14.65" customHeight="1" x14ac:dyDescent="0.2">
      <c r="A298" s="162">
        <v>44406</v>
      </c>
      <c r="B298" s="71" t="s">
        <v>1180</v>
      </c>
      <c r="C298" s="72" t="s">
        <v>1181</v>
      </c>
      <c r="D298" s="72" t="s">
        <v>525</v>
      </c>
      <c r="E298" s="197"/>
      <c r="F298" s="198"/>
      <c r="G298" s="198"/>
      <c r="H298" s="206" t="s">
        <v>206</v>
      </c>
      <c r="I298" s="81">
        <v>1</v>
      </c>
      <c r="J298" s="203">
        <v>0</v>
      </c>
      <c r="K298" s="97">
        <v>0</v>
      </c>
      <c r="L298" s="199">
        <v>6000</v>
      </c>
    </row>
    <row r="299" spans="1:12" s="2" customFormat="1" ht="14.65" customHeight="1" x14ac:dyDescent="0.2">
      <c r="A299" s="162">
        <v>44406</v>
      </c>
      <c r="B299" s="71" t="s">
        <v>1184</v>
      </c>
      <c r="C299" s="72" t="s">
        <v>1185</v>
      </c>
      <c r="D299" s="72" t="s">
        <v>89</v>
      </c>
      <c r="E299" s="197"/>
      <c r="F299" s="198"/>
      <c r="G299" s="198"/>
      <c r="H299" s="206" t="s">
        <v>274</v>
      </c>
      <c r="I299" s="81">
        <v>1</v>
      </c>
      <c r="J299" s="203">
        <v>0</v>
      </c>
      <c r="K299" s="97">
        <v>0</v>
      </c>
      <c r="L299" s="199">
        <v>6036</v>
      </c>
    </row>
    <row r="300" spans="1:12" s="2" customFormat="1" ht="14.65" customHeight="1" x14ac:dyDescent="0.2">
      <c r="A300" s="162">
        <v>44407</v>
      </c>
      <c r="B300" s="71" t="s">
        <v>1027</v>
      </c>
      <c r="C300" s="72" t="s">
        <v>1028</v>
      </c>
      <c r="D300" s="72"/>
      <c r="E300" s="197"/>
      <c r="F300" s="198"/>
      <c r="G300" s="198"/>
      <c r="H300" s="206" t="s">
        <v>1029</v>
      </c>
      <c r="I300" s="81">
        <v>1</v>
      </c>
      <c r="J300" s="203">
        <v>0</v>
      </c>
      <c r="K300" s="97">
        <v>0</v>
      </c>
      <c r="L300" s="199">
        <v>0</v>
      </c>
    </row>
    <row r="301" spans="1:12" s="2" customFormat="1" ht="14.65" customHeight="1" x14ac:dyDescent="0.2">
      <c r="A301" s="162">
        <v>44407</v>
      </c>
      <c r="B301" s="71" t="s">
        <v>1186</v>
      </c>
      <c r="C301" s="72" t="s">
        <v>815</v>
      </c>
      <c r="D301" s="72"/>
      <c r="E301" s="197"/>
      <c r="F301" s="198"/>
      <c r="G301" s="198"/>
      <c r="H301" s="206" t="s">
        <v>362</v>
      </c>
      <c r="I301" s="81">
        <v>1</v>
      </c>
      <c r="J301" s="203">
        <v>0</v>
      </c>
      <c r="K301" s="97">
        <v>0</v>
      </c>
      <c r="L301" s="199">
        <v>0</v>
      </c>
    </row>
    <row r="302" spans="1:12" s="2" customFormat="1" ht="15" customHeight="1" x14ac:dyDescent="0.2">
      <c r="A302" s="312"/>
      <c r="B302" s="46"/>
      <c r="C302" s="47"/>
      <c r="D302" s="48"/>
      <c r="E302" s="47"/>
      <c r="F302" s="47"/>
      <c r="G302" s="49"/>
      <c r="H302" s="21" t="s">
        <v>13</v>
      </c>
      <c r="I302" s="173">
        <f>SUM(I101:I301)</f>
        <v>201</v>
      </c>
      <c r="J302" s="174">
        <f>SUM(J101:J301)</f>
        <v>4988</v>
      </c>
      <c r="K302" s="98">
        <f>SUM(K101:K301)</f>
        <v>1585</v>
      </c>
      <c r="L302" s="175">
        <f>SUM(L101:L301)</f>
        <v>2106068</v>
      </c>
    </row>
    <row r="303" spans="1:12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</row>
    <row r="304" spans="1:12" s="2" customFormat="1" ht="15" customHeight="1" x14ac:dyDescent="0.2"/>
    <row r="305" spans="1:12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</row>
    <row r="306" spans="1:12" s="2" customFormat="1" ht="15" customHeight="1" x14ac:dyDescent="0.2"/>
    <row r="307" spans="1:12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</row>
    <row r="308" spans="1:12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</row>
    <row r="309" spans="1:12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</row>
    <row r="310" spans="1:12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</row>
    <row r="311" spans="1:12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</row>
    <row r="312" spans="1:12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2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</row>
    <row r="314" spans="1:12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</row>
    <row r="315" spans="1:12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</row>
    <row r="316" spans="1:12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</row>
    <row r="317" spans="1:12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</row>
    <row r="318" spans="1:12" s="2" customFormat="1" ht="15.7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</row>
    <row r="319" spans="1:12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</row>
    <row r="320" spans="1:12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</row>
    <row r="321" spans="1:12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</row>
    <row r="322" spans="1:12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</row>
    <row r="323" spans="1:12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</row>
    <row r="324" spans="1:12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</row>
    <row r="325" spans="1:12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</row>
    <row r="326" spans="1:12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</row>
    <row r="327" spans="1:12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</row>
    <row r="328" spans="1:12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</row>
    <row r="329" spans="1:12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</row>
    <row r="330" spans="1:12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</row>
    <row r="331" spans="1:12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</row>
    <row r="332" spans="1:12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</row>
    <row r="333" spans="1:12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</row>
    <row r="334" spans="1:12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</row>
    <row r="335" spans="1:12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</row>
    <row r="336" spans="1:12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</row>
    <row r="342" spans="1:13" s="2" customFormat="1" ht="15" customHeight="1" x14ac:dyDescent="0.2">
      <c r="A342" s="5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5"/>
    </row>
    <row r="343" spans="1:13" s="2" customFormat="1" ht="15" customHeight="1" x14ac:dyDescent="0.2">
      <c r="A343" s="5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5"/>
    </row>
    <row r="344" spans="1:13" s="2" customFormat="1" ht="15" customHeight="1" x14ac:dyDescent="0.2">
      <c r="A344" s="5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5"/>
    </row>
    <row r="345" spans="1:13" s="2" customFormat="1" ht="15" customHeight="1" x14ac:dyDescent="0.2">
      <c r="A345" s="5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5"/>
    </row>
    <row r="346" spans="1:13" s="2" customFormat="1" ht="15" customHeight="1" x14ac:dyDescent="0.2">
      <c r="A346" s="5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5"/>
    </row>
    <row r="347" spans="1:13" s="2" customFormat="1" ht="15.75" customHeight="1" x14ac:dyDescent="0.2">
      <c r="A347" s="5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5"/>
      <c r="M347" s="1"/>
    </row>
    <row r="348" spans="1:13" s="2" customFormat="1" ht="15" customHeight="1" x14ac:dyDescent="0.2">
      <c r="A348" s="5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5"/>
      <c r="M348" s="1"/>
    </row>
    <row r="349" spans="1:13" s="2" customFormat="1" ht="15" customHeight="1" x14ac:dyDescent="0.2">
      <c r="A349" s="5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5"/>
      <c r="M349" s="1"/>
    </row>
    <row r="350" spans="1:13" s="2" customFormat="1" ht="15" customHeight="1" x14ac:dyDescent="0.2">
      <c r="A350" s="5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5"/>
    </row>
    <row r="351" spans="1:13" s="2" customFormat="1" ht="15" customHeight="1" x14ac:dyDescent="0.2">
      <c r="A351" s="5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5"/>
      <c r="M351" s="243" t="s">
        <v>52</v>
      </c>
    </row>
    <row r="352" spans="1:13" s="2" customFormat="1" ht="15" customHeight="1" x14ac:dyDescent="0.2">
      <c r="A352" s="5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5"/>
    </row>
    <row r="353" spans="1:13" s="2" customFormat="1" ht="15" customHeight="1" x14ac:dyDescent="0.2">
      <c r="A353" s="5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5"/>
    </row>
    <row r="354" spans="1:13" s="2" customFormat="1" ht="15" customHeight="1" x14ac:dyDescent="0.2">
      <c r="A354" s="5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5"/>
      <c r="M354" s="1"/>
    </row>
    <row r="355" spans="1:13" s="2" customFormat="1" ht="15" customHeight="1" x14ac:dyDescent="0.2">
      <c r="A355" s="5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5"/>
      <c r="M355" s="1"/>
    </row>
    <row r="356" spans="1:13" s="2" customFormat="1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5"/>
      <c r="M356" s="1"/>
    </row>
    <row r="357" spans="1:13" s="2" customFormat="1" ht="15" customHeight="1" x14ac:dyDescent="0.2"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B358" s="25"/>
      <c r="C358" s="26"/>
      <c r="D358" s="1"/>
      <c r="E358" s="26"/>
      <c r="F358" s="26"/>
      <c r="G358" s="26"/>
      <c r="I358" s="27"/>
      <c r="J358" s="28"/>
      <c r="K358" s="29"/>
      <c r="L358" s="5"/>
      <c r="M358" s="1"/>
    </row>
    <row r="359" spans="1:13" s="2" customFormat="1" ht="15" customHeight="1" x14ac:dyDescent="0.2">
      <c r="B359" s="25"/>
      <c r="C359" s="26"/>
      <c r="D359" s="1"/>
      <c r="E359" s="26"/>
      <c r="F359" s="26"/>
      <c r="G359" s="26"/>
      <c r="H359" s="30"/>
      <c r="I359" s="31"/>
      <c r="J359" s="1"/>
      <c r="K359" s="26"/>
      <c r="L359" s="5"/>
      <c r="M359" s="1"/>
    </row>
    <row r="360" spans="1:13" s="2" customFormat="1" ht="15" customHeight="1" x14ac:dyDescent="0.2">
      <c r="B360" s="25"/>
      <c r="C360" s="26"/>
      <c r="D360" s="1"/>
      <c r="E360" s="26"/>
      <c r="F360" s="26"/>
      <c r="G360" s="26"/>
      <c r="H360" s="30"/>
      <c r="I360" s="31"/>
      <c r="J360" s="1"/>
      <c r="K360" s="26"/>
      <c r="L360" s="5"/>
      <c r="M360" s="1"/>
    </row>
    <row r="361" spans="1:13" s="2" customFormat="1" ht="15" customHeight="1" x14ac:dyDescent="0.2">
      <c r="B361" s="25"/>
      <c r="C361" s="26"/>
      <c r="D361" s="1"/>
      <c r="E361" s="26"/>
      <c r="F361" s="26"/>
      <c r="G361" s="26"/>
      <c r="H361" s="30"/>
      <c r="I361" s="31"/>
      <c r="J361" s="1"/>
      <c r="K361" s="26"/>
      <c r="L361" s="5"/>
      <c r="M361" s="1"/>
    </row>
    <row r="362" spans="1:13" s="2" customFormat="1" ht="15" customHeight="1" x14ac:dyDescent="0.2">
      <c r="B362" s="25"/>
      <c r="C362" s="26"/>
      <c r="D362" s="1"/>
      <c r="E362" s="26"/>
      <c r="F362" s="26"/>
      <c r="G362" s="26"/>
      <c r="H362" s="30"/>
      <c r="I362" s="31"/>
      <c r="J362" s="1"/>
      <c r="K362" s="26"/>
      <c r="L362" s="5"/>
      <c r="M362" s="1"/>
    </row>
    <row r="363" spans="1:13" s="2" customFormat="1" ht="15" customHeight="1" x14ac:dyDescent="0.2">
      <c r="B363" s="25"/>
      <c r="C363" s="26"/>
      <c r="D363" s="1"/>
      <c r="E363" s="26"/>
      <c r="F363" s="26"/>
      <c r="G363" s="26"/>
      <c r="H363" s="30"/>
      <c r="I363" s="31"/>
      <c r="J363" s="1"/>
      <c r="K363" s="26"/>
      <c r="L363" s="5"/>
      <c r="M363" s="1"/>
    </row>
    <row r="364" spans="1:13" s="2" customFormat="1" ht="15" customHeight="1" x14ac:dyDescent="0.2">
      <c r="A364" s="4"/>
      <c r="B364" s="25"/>
      <c r="C364" s="26"/>
      <c r="D364" s="1"/>
      <c r="E364" s="26"/>
      <c r="F364" s="26"/>
      <c r="G364" s="26"/>
      <c r="H364" s="30"/>
      <c r="I364" s="31"/>
      <c r="J364" s="1"/>
      <c r="K364" s="26"/>
      <c r="L364" s="5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8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1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1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1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1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1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1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1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1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1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1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1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1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1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1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1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1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1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1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1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1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1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21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21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21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21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21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21" s="2" customFormat="1" ht="16.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  <c r="N582" s="1"/>
      <c r="O582" s="1"/>
      <c r="P582" s="1"/>
      <c r="Q582" s="1"/>
      <c r="R582" s="1"/>
      <c r="S582" s="1"/>
      <c r="T582" s="1"/>
      <c r="U582" s="1"/>
    </row>
    <row r="583" spans="1:21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21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21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21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21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21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21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21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21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21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21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21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21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21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21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21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21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21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21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21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21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  <c r="N619" s="1"/>
      <c r="O619" s="1"/>
      <c r="P619" s="1"/>
      <c r="Q619" s="1"/>
      <c r="R619" s="1"/>
      <c r="S619" s="1"/>
      <c r="T619" s="1"/>
      <c r="U619" s="1"/>
    </row>
    <row r="620" spans="1:21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21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21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21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21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2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2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2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2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2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2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2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2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</row>
    <row r="681" spans="1:12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2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2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</row>
    <row r="684" spans="1:12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</row>
    <row r="685" spans="1:12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2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2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2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2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2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2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2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2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2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2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2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2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2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2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</row>
    <row r="700" spans="1:12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2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2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2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2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2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</row>
    <row r="706" spans="1:12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</row>
    <row r="707" spans="1:12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</row>
    <row r="708" spans="1:12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</row>
    <row r="709" spans="1:12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</row>
    <row r="710" spans="1:12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</row>
    <row r="711" spans="1:12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</row>
    <row r="712" spans="1:12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</row>
    <row r="713" spans="1:12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</row>
    <row r="714" spans="1:12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</row>
    <row r="715" spans="1:12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</row>
    <row r="716" spans="1:12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</row>
    <row r="717" spans="1:12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</row>
    <row r="718" spans="1:12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</row>
    <row r="719" spans="1:12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</row>
    <row r="720" spans="1:12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</row>
    <row r="721" spans="1:12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</row>
    <row r="722" spans="1:12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</row>
    <row r="723" spans="1:12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</row>
    <row r="724" spans="1:12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</row>
    <row r="725" spans="1:12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</row>
    <row r="726" spans="1:12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</row>
    <row r="727" spans="1:12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</row>
    <row r="728" spans="1:12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</row>
    <row r="729" spans="1:12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</row>
    <row r="730" spans="1:12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</row>
    <row r="731" spans="1:12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</row>
    <row r="732" spans="1:12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</row>
    <row r="733" spans="1:12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</row>
    <row r="734" spans="1:12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</row>
    <row r="735" spans="1:12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</row>
    <row r="736" spans="1:12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</row>
    <row r="737" spans="1:12" s="2" customFormat="1" ht="14.2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</row>
    <row r="738" spans="1:12" s="2" customFormat="1" ht="14.2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</row>
    <row r="739" spans="1:12" s="2" customFormat="1" ht="14.2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2" s="2" customFormat="1" ht="14.2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</row>
    <row r="741" spans="1:12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</row>
    <row r="742" spans="1:12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</row>
    <row r="743" spans="1:12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2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</row>
    <row r="745" spans="1:12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2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2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</row>
    <row r="748" spans="1:12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</row>
    <row r="749" spans="1:12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</row>
    <row r="750" spans="1:12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</row>
    <row r="751" spans="1:12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</row>
    <row r="752" spans="1:12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2" t="s">
        <v>46</v>
      </c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3" s="2" customFormat="1" ht="16.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6.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6.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  <c r="M939" s="1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  <c r="M940" s="1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  <c r="M941" s="1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  <c r="M942" s="1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  <c r="M943" s="1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  <c r="M944" s="1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  <c r="M945" s="1"/>
    </row>
    <row r="946" spans="1:13" s="2" customFormat="1" ht="15.7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  <c r="M946" s="1"/>
    </row>
    <row r="947" spans="1:13" s="2" customFormat="1" ht="16.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  <c r="M947" s="1"/>
    </row>
    <row r="948" spans="1:13" s="2" customFormat="1" ht="16.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  <c r="M948" s="1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  <c r="M949" s="1"/>
    </row>
    <row r="950" spans="1:13" s="2" customFormat="1" ht="14.2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  <c r="M950" s="1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  <c r="M951" s="1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  <c r="M952" s="1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  <c r="M953" s="1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  <c r="M954" s="1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  <c r="M955" s="1"/>
    </row>
    <row r="956" spans="1:13" s="2" customFormat="1" ht="15.7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  <c r="M957" s="1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  <c r="M958" s="1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  <c r="M959" s="1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  <c r="M960" s="1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  <c r="M961" s="1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  <c r="M962" s="1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  <c r="M963" s="1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  <c r="M964" s="1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  <c r="M965" s="201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  <c r="M966" s="1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  <c r="M968" s="1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  <c r="M969" s="1"/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  <c r="M970" s="1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  <c r="M971" s="1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  <c r="M972" s="1"/>
    </row>
    <row r="973" spans="1:13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  <c r="M973" s="1"/>
    </row>
    <row r="974" spans="1:13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  <c r="M974" s="1"/>
    </row>
    <row r="975" spans="1:13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  <c r="M975" s="1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  <c r="M976" s="1"/>
    </row>
    <row r="977" spans="1:13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  <c r="M977" s="1"/>
    </row>
    <row r="978" spans="1:13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  <c r="M978" s="1"/>
    </row>
    <row r="979" spans="1:13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  <c r="M979" s="1"/>
    </row>
    <row r="980" spans="1:13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  <c r="M980" s="1"/>
    </row>
    <row r="981" spans="1:13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  <c r="M981" s="1"/>
    </row>
    <row r="982" spans="1:13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  <c r="M982" s="1"/>
    </row>
    <row r="983" spans="1:13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  <c r="M983" s="1"/>
    </row>
    <row r="984" spans="1:13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  <c r="M984" s="1"/>
    </row>
    <row r="985" spans="1:13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  <c r="M985" s="1"/>
    </row>
    <row r="986" spans="1:13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  <c r="M986" s="1"/>
    </row>
    <row r="987" spans="1:13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  <c r="M987" s="1"/>
    </row>
    <row r="988" spans="1:13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  <c r="M988" s="1"/>
    </row>
    <row r="989" spans="1:13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  <c r="M989" s="1"/>
    </row>
    <row r="990" spans="1:13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  <c r="M990" s="1"/>
    </row>
    <row r="991" spans="1:13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  <c r="M991" s="1"/>
    </row>
    <row r="992" spans="1:13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  <c r="M992" s="1"/>
    </row>
    <row r="993" spans="1:13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  <c r="M993" s="1"/>
    </row>
    <row r="994" spans="1:13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  <c r="M994" s="1"/>
    </row>
    <row r="995" spans="1:13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  <c r="M995" s="1"/>
    </row>
    <row r="996" spans="1:13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  <c r="M996" s="1"/>
    </row>
    <row r="997" spans="1:13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  <c r="M997" s="1"/>
    </row>
    <row r="998" spans="1:13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  <c r="M998" s="1"/>
    </row>
    <row r="999" spans="1:13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3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3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3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3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3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3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  <c r="M1005" s="1"/>
    </row>
    <row r="1006" spans="1:13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3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3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3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3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3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3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3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3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3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  <c r="M1015" s="1"/>
    </row>
    <row r="1016" spans="1:13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  <c r="M1016" s="1"/>
    </row>
    <row r="1017" spans="1:13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  <c r="M1017" s="1"/>
    </row>
    <row r="1018" spans="1:13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3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  <c r="M1019" s="1"/>
    </row>
    <row r="1020" spans="1:13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3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  <c r="M1021" s="1"/>
    </row>
    <row r="1022" spans="1:13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  <c r="M1022" s="1"/>
    </row>
    <row r="1023" spans="1:13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3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  <c r="M1024" s="1"/>
    </row>
    <row r="1025" spans="1:13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3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3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  <c r="M1027" s="1"/>
    </row>
    <row r="1028" spans="1:13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3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3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3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3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3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3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3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3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3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3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3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3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  <c r="M1214" s="2" t="s">
        <v>42</v>
      </c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2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2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2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2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2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2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2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2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2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2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2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2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2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</row>
    <row r="1278" spans="1:12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</row>
    <row r="1279" spans="1:12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</row>
    <row r="1280" spans="1:12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</row>
    <row r="1281" spans="1:12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</row>
    <row r="1282" spans="1:12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</row>
    <row r="1283" spans="1:12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2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</row>
    <row r="1285" spans="1:12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</row>
    <row r="1286" spans="1:12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2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2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2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2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2" s="2" customFormat="1" ht="15" customHeight="1" x14ac:dyDescent="0.2">
      <c r="A1291" s="4"/>
      <c r="B1291" s="8"/>
      <c r="C1291" s="3"/>
      <c r="D1291" s="5"/>
      <c r="E1291" s="3"/>
      <c r="F1291" s="3"/>
      <c r="G1291" s="3"/>
      <c r="H1291" s="6"/>
      <c r="I1291" s="18"/>
      <c r="J1291" s="5"/>
      <c r="K1291" s="3"/>
      <c r="L1291" s="5"/>
    </row>
    <row r="1292" spans="1:12" s="2" customFormat="1" ht="15" customHeight="1" x14ac:dyDescent="0.2">
      <c r="A1292" s="4"/>
      <c r="B1292" s="8"/>
      <c r="C1292" s="3"/>
      <c r="D1292" s="5"/>
      <c r="E1292" s="3"/>
      <c r="F1292" s="3"/>
      <c r="G1292" s="3"/>
      <c r="H1292" s="6"/>
      <c r="I1292" s="18"/>
      <c r="J1292" s="5"/>
      <c r="K1292" s="3"/>
      <c r="L1292" s="5"/>
    </row>
    <row r="1293" spans="1:12" s="2" customFormat="1" ht="15" customHeight="1" x14ac:dyDescent="0.2">
      <c r="A1293" s="4"/>
      <c r="B1293" s="8"/>
      <c r="C1293" s="3"/>
      <c r="D1293" s="5"/>
      <c r="E1293" s="3"/>
      <c r="F1293" s="3"/>
      <c r="G1293" s="3"/>
      <c r="H1293" s="6"/>
      <c r="I1293" s="18"/>
      <c r="J1293" s="5"/>
      <c r="K1293" s="3"/>
      <c r="L1293" s="5"/>
    </row>
    <row r="1294" spans="1:12" s="2" customFormat="1" ht="15" customHeight="1" x14ac:dyDescent="0.2">
      <c r="A1294" s="4"/>
      <c r="B1294" s="8"/>
      <c r="C1294" s="3"/>
      <c r="D1294" s="5"/>
      <c r="E1294" s="3"/>
      <c r="F1294" s="3"/>
      <c r="G1294" s="3"/>
      <c r="H1294" s="6"/>
      <c r="I1294" s="18"/>
      <c r="J1294" s="5"/>
      <c r="K1294" s="3"/>
      <c r="L1294" s="5"/>
    </row>
    <row r="1295" spans="1:12" s="2" customFormat="1" ht="15" customHeight="1" x14ac:dyDescent="0.2">
      <c r="A1295" s="4"/>
      <c r="B1295" s="8"/>
      <c r="C1295" s="3"/>
      <c r="D1295" s="5"/>
      <c r="E1295" s="3"/>
      <c r="F1295" s="3"/>
      <c r="G1295" s="3"/>
      <c r="H1295" s="6"/>
      <c r="I1295" s="18"/>
      <c r="J1295" s="5"/>
      <c r="K1295" s="3"/>
      <c r="L1295" s="5"/>
    </row>
    <row r="1296" spans="1:12" s="2" customFormat="1" ht="15" customHeight="1" x14ac:dyDescent="0.2">
      <c r="A1296" s="4"/>
      <c r="B1296" s="8"/>
      <c r="C1296" s="3"/>
      <c r="D1296" s="5"/>
      <c r="E1296" s="3"/>
      <c r="F1296" s="3"/>
      <c r="G1296" s="3"/>
      <c r="H1296" s="6"/>
      <c r="I1296" s="18"/>
      <c r="J1296" s="5"/>
      <c r="K1296" s="3"/>
      <c r="L1296" s="5"/>
    </row>
    <row r="1297" spans="1:12" s="2" customFormat="1" ht="15" customHeight="1" x14ac:dyDescent="0.2">
      <c r="A1297" s="4"/>
      <c r="B1297" s="8"/>
      <c r="C1297" s="3"/>
      <c r="D1297" s="5"/>
      <c r="E1297" s="3"/>
      <c r="F1297" s="3"/>
      <c r="G1297" s="3"/>
      <c r="H1297" s="6"/>
      <c r="I1297" s="18"/>
      <c r="J1297" s="5"/>
      <c r="K1297" s="3"/>
      <c r="L1297" s="5"/>
    </row>
    <row r="1298" spans="1:12" s="2" customFormat="1" ht="15" customHeight="1" x14ac:dyDescent="0.2">
      <c r="A1298" s="4"/>
      <c r="B1298" s="8"/>
      <c r="C1298" s="3"/>
      <c r="D1298" s="5"/>
      <c r="E1298" s="3"/>
      <c r="F1298" s="3"/>
      <c r="G1298" s="3"/>
      <c r="H1298" s="6"/>
      <c r="I1298" s="18"/>
      <c r="J1298" s="5"/>
      <c r="K1298" s="3"/>
      <c r="L1298" s="5"/>
    </row>
    <row r="1299" spans="1:12" s="2" customFormat="1" ht="15" customHeight="1" x14ac:dyDescent="0.2">
      <c r="A1299" s="4"/>
      <c r="B1299" s="8"/>
      <c r="C1299" s="3"/>
      <c r="D1299" s="5"/>
      <c r="E1299" s="3"/>
      <c r="F1299" s="3"/>
      <c r="G1299" s="3"/>
      <c r="H1299" s="6"/>
      <c r="I1299" s="18"/>
      <c r="J1299" s="5"/>
      <c r="K1299" s="3"/>
      <c r="L1299" s="5"/>
    </row>
    <row r="1300" spans="1:12" s="2" customFormat="1" ht="15" customHeight="1" x14ac:dyDescent="0.2">
      <c r="A1300" s="4"/>
      <c r="B1300" s="8"/>
      <c r="C1300" s="3"/>
      <c r="D1300" s="5"/>
      <c r="E1300" s="3"/>
      <c r="F1300" s="3"/>
      <c r="G1300" s="3"/>
      <c r="H1300" s="6"/>
      <c r="I1300" s="18"/>
      <c r="J1300" s="5"/>
      <c r="K1300" s="3"/>
      <c r="L1300" s="5"/>
    </row>
    <row r="1301" spans="1:12" s="2" customFormat="1" ht="15" customHeight="1" x14ac:dyDescent="0.2">
      <c r="A1301" s="4"/>
      <c r="B1301" s="8"/>
      <c r="C1301" s="3"/>
      <c r="D1301" s="5"/>
      <c r="E1301" s="3"/>
      <c r="F1301" s="3"/>
      <c r="G1301" s="3"/>
      <c r="H1301" s="6"/>
      <c r="I1301" s="18"/>
      <c r="J1301" s="5"/>
      <c r="K1301" s="3"/>
      <c r="L1301" s="5"/>
    </row>
    <row r="1302" spans="1:12" s="2" customFormat="1" ht="15" customHeight="1" x14ac:dyDescent="0.2">
      <c r="A1302" s="4"/>
      <c r="B1302" s="8"/>
      <c r="C1302" s="3"/>
      <c r="D1302" s="5"/>
      <c r="E1302" s="3"/>
      <c r="F1302" s="3"/>
      <c r="G1302" s="3"/>
      <c r="H1302" s="6"/>
      <c r="I1302" s="18"/>
      <c r="J1302" s="5"/>
      <c r="K1302" s="3"/>
      <c r="L1302" s="5"/>
    </row>
    <row r="1303" spans="1:12" s="2" customFormat="1" ht="15" customHeight="1" x14ac:dyDescent="0.2">
      <c r="A1303" s="4"/>
      <c r="B1303" s="8"/>
      <c r="C1303" s="3"/>
      <c r="D1303" s="5"/>
      <c r="E1303" s="3"/>
      <c r="F1303" s="3"/>
      <c r="G1303" s="3"/>
      <c r="H1303" s="6"/>
      <c r="I1303" s="18"/>
      <c r="J1303" s="5"/>
      <c r="K1303" s="3"/>
      <c r="L1303" s="5"/>
    </row>
    <row r="1304" spans="1:12" s="2" customFormat="1" ht="15" customHeight="1" x14ac:dyDescent="0.2">
      <c r="A1304" s="4"/>
      <c r="B1304" s="8"/>
      <c r="C1304" s="3"/>
      <c r="D1304" s="5"/>
      <c r="E1304" s="3"/>
      <c r="F1304" s="3"/>
      <c r="G1304" s="3"/>
      <c r="H1304" s="6"/>
      <c r="I1304" s="18"/>
      <c r="J1304" s="5"/>
      <c r="K1304" s="3"/>
      <c r="L1304" s="5"/>
    </row>
    <row r="1305" spans="1:12" s="2" customFormat="1" ht="15" customHeight="1" x14ac:dyDescent="0.2">
      <c r="A1305" s="4"/>
      <c r="B1305" s="8"/>
      <c r="C1305" s="3"/>
      <c r="D1305" s="5"/>
      <c r="E1305" s="3"/>
      <c r="F1305" s="3"/>
      <c r="G1305" s="3"/>
      <c r="H1305" s="6"/>
      <c r="I1305" s="18"/>
      <c r="J1305" s="5"/>
      <c r="K1305" s="3"/>
      <c r="L1305" s="5"/>
    </row>
    <row r="1306" spans="1:12" s="2" customFormat="1" ht="15" customHeight="1" x14ac:dyDescent="0.2">
      <c r="A1306" s="4"/>
      <c r="B1306" s="8"/>
      <c r="C1306" s="3"/>
      <c r="D1306" s="5"/>
      <c r="E1306" s="3"/>
      <c r="F1306" s="3"/>
      <c r="G1306" s="3"/>
      <c r="H1306" s="6"/>
      <c r="I1306" s="18"/>
      <c r="J1306" s="5"/>
      <c r="K1306" s="3"/>
      <c r="L1306" s="5"/>
    </row>
    <row r="1307" spans="1:12" s="2" customFormat="1" ht="15" customHeight="1" x14ac:dyDescent="0.2">
      <c r="A1307" s="4"/>
      <c r="B1307" s="8"/>
      <c r="C1307" s="3"/>
      <c r="D1307" s="5"/>
      <c r="E1307" s="3"/>
      <c r="F1307" s="3"/>
      <c r="G1307" s="3"/>
      <c r="H1307" s="6"/>
      <c r="I1307" s="18"/>
      <c r="J1307" s="5"/>
      <c r="K1307" s="3"/>
      <c r="L1307" s="5"/>
    </row>
    <row r="1308" spans="1:12" s="2" customFormat="1" ht="15" customHeight="1" x14ac:dyDescent="0.2">
      <c r="A1308" s="4"/>
      <c r="B1308" s="8"/>
      <c r="C1308" s="3"/>
      <c r="D1308" s="5"/>
      <c r="E1308" s="3"/>
      <c r="F1308" s="3"/>
      <c r="G1308" s="3"/>
      <c r="H1308" s="6"/>
      <c r="I1308" s="18"/>
      <c r="J1308" s="5"/>
      <c r="K1308" s="3"/>
      <c r="L1308" s="5"/>
    </row>
    <row r="1309" spans="1:12" s="2" customFormat="1" ht="15" customHeight="1" x14ac:dyDescent="0.2">
      <c r="A1309" s="4"/>
      <c r="B1309" s="8"/>
      <c r="C1309" s="3"/>
      <c r="D1309" s="5"/>
      <c r="E1309" s="3"/>
      <c r="F1309" s="3"/>
      <c r="G1309" s="3"/>
      <c r="H1309" s="6"/>
      <c r="I1309" s="18"/>
      <c r="J1309" s="5"/>
      <c r="K1309" s="3"/>
      <c r="L1309" s="5"/>
    </row>
    <row r="1310" spans="1:12" s="2" customFormat="1" ht="15" customHeight="1" x14ac:dyDescent="0.2">
      <c r="A1310" s="4"/>
      <c r="B1310" s="8"/>
      <c r="C1310" s="3"/>
      <c r="D1310" s="5"/>
      <c r="E1310" s="3"/>
      <c r="F1310" s="3"/>
      <c r="G1310" s="3"/>
      <c r="H1310" s="6"/>
      <c r="I1310" s="18"/>
      <c r="J1310" s="5"/>
      <c r="K1310" s="3"/>
      <c r="L1310" s="5"/>
    </row>
    <row r="1311" spans="1:12" s="2" customFormat="1" ht="15" customHeight="1" x14ac:dyDescent="0.2">
      <c r="A1311" s="4"/>
      <c r="B1311" s="8"/>
      <c r="C1311" s="3"/>
      <c r="D1311" s="5"/>
      <c r="E1311" s="3"/>
      <c r="F1311" s="3"/>
      <c r="G1311" s="3"/>
      <c r="H1311" s="6"/>
      <c r="I1311" s="18"/>
      <c r="J1311" s="5"/>
      <c r="K1311" s="3"/>
      <c r="L1311" s="5"/>
    </row>
    <row r="1312" spans="1:12" s="2" customFormat="1" ht="15" customHeight="1" x14ac:dyDescent="0.2">
      <c r="A1312" s="4"/>
      <c r="B1312" s="8"/>
      <c r="C1312" s="3"/>
      <c r="D1312" s="5"/>
      <c r="E1312" s="3"/>
      <c r="F1312" s="3"/>
      <c r="G1312" s="3"/>
      <c r="H1312" s="6"/>
      <c r="I1312" s="18"/>
      <c r="J1312" s="5"/>
      <c r="K1312" s="3"/>
      <c r="L1312" s="5"/>
    </row>
    <row r="1313" spans="1:12" s="2" customFormat="1" ht="15" customHeight="1" x14ac:dyDescent="0.2">
      <c r="A1313" s="4"/>
      <c r="B1313" s="8"/>
      <c r="C1313" s="3"/>
      <c r="D1313" s="5"/>
      <c r="E1313" s="3"/>
      <c r="F1313" s="3"/>
      <c r="G1313" s="3"/>
      <c r="H1313" s="6"/>
      <c r="I1313" s="18"/>
      <c r="J1313" s="5"/>
      <c r="K1313" s="3"/>
      <c r="L1313" s="5"/>
    </row>
    <row r="1314" spans="1:12" s="2" customFormat="1" ht="15" customHeight="1" x14ac:dyDescent="0.2">
      <c r="A1314" s="4"/>
      <c r="B1314" s="8"/>
      <c r="C1314" s="3"/>
      <c r="D1314" s="5"/>
      <c r="E1314" s="3"/>
      <c r="F1314" s="3"/>
      <c r="G1314" s="3"/>
      <c r="H1314" s="6"/>
      <c r="I1314" s="18"/>
      <c r="J1314" s="5"/>
      <c r="K1314" s="3"/>
      <c r="L1314" s="5"/>
    </row>
    <row r="1315" spans="1:12" s="2" customFormat="1" ht="15" customHeight="1" x14ac:dyDescent="0.2">
      <c r="A1315" s="4"/>
      <c r="B1315" s="8"/>
      <c r="C1315" s="3"/>
      <c r="D1315" s="5"/>
      <c r="E1315" s="3"/>
      <c r="F1315" s="3"/>
      <c r="G1315" s="3"/>
      <c r="H1315" s="6"/>
      <c r="I1315" s="18"/>
      <c r="J1315" s="5"/>
      <c r="K1315" s="3"/>
      <c r="L1315" s="5"/>
    </row>
    <row r="1316" spans="1:12" s="2" customFormat="1" ht="15" customHeight="1" x14ac:dyDescent="0.2">
      <c r="A1316" s="4"/>
      <c r="B1316" s="8"/>
      <c r="C1316" s="3"/>
      <c r="D1316" s="5"/>
      <c r="E1316" s="3"/>
      <c r="F1316" s="3"/>
      <c r="G1316" s="3"/>
      <c r="H1316" s="6"/>
      <c r="I1316" s="18"/>
      <c r="J1316" s="5"/>
      <c r="K1316" s="3"/>
      <c r="L1316" s="5"/>
    </row>
    <row r="1317" spans="1:12" s="2" customFormat="1" ht="15" customHeight="1" x14ac:dyDescent="0.2">
      <c r="A1317" s="4"/>
      <c r="B1317" s="8"/>
      <c r="C1317" s="3"/>
      <c r="D1317" s="5"/>
      <c r="E1317" s="3"/>
      <c r="F1317" s="3"/>
      <c r="G1317" s="3"/>
      <c r="H1317" s="6"/>
      <c r="I1317" s="18"/>
      <c r="J1317" s="5"/>
      <c r="K1317" s="3"/>
      <c r="L1317" s="5"/>
    </row>
    <row r="1318" spans="1:12" s="2" customFormat="1" ht="15" customHeight="1" x14ac:dyDescent="0.2">
      <c r="A1318" s="4"/>
      <c r="B1318" s="8"/>
      <c r="C1318" s="3"/>
      <c r="D1318" s="5"/>
      <c r="E1318" s="3"/>
      <c r="F1318" s="3"/>
      <c r="G1318" s="3"/>
      <c r="H1318" s="6"/>
      <c r="I1318" s="18"/>
      <c r="J1318" s="5"/>
      <c r="K1318" s="3"/>
      <c r="L1318" s="5"/>
    </row>
    <row r="1319" spans="1:12" s="2" customFormat="1" ht="15" customHeight="1" x14ac:dyDescent="0.2">
      <c r="A1319" s="4"/>
      <c r="B1319" s="8"/>
      <c r="C1319" s="3"/>
      <c r="D1319" s="5"/>
      <c r="E1319" s="3"/>
      <c r="F1319" s="3"/>
      <c r="G1319" s="3"/>
      <c r="H1319" s="6"/>
      <c r="I1319" s="18"/>
      <c r="J1319" s="5"/>
      <c r="K1319" s="3"/>
      <c r="L1319" s="5"/>
    </row>
    <row r="1320" spans="1:12" s="2" customFormat="1" ht="15" customHeight="1" x14ac:dyDescent="0.2">
      <c r="A1320" s="4"/>
      <c r="B1320" s="8"/>
      <c r="C1320" s="3"/>
      <c r="D1320" s="5"/>
      <c r="E1320" s="3"/>
      <c r="F1320" s="3"/>
      <c r="G1320" s="3"/>
      <c r="H1320" s="6"/>
      <c r="I1320" s="18"/>
      <c r="J1320" s="5"/>
      <c r="K1320" s="3"/>
      <c r="L1320" s="5"/>
    </row>
    <row r="1321" spans="1:12" s="2" customFormat="1" ht="15" customHeight="1" x14ac:dyDescent="0.2">
      <c r="A1321" s="4"/>
      <c r="B1321" s="8"/>
      <c r="C1321" s="3"/>
      <c r="D1321" s="5"/>
      <c r="E1321" s="3"/>
      <c r="F1321" s="3"/>
      <c r="G1321" s="3"/>
      <c r="H1321" s="6"/>
      <c r="I1321" s="18"/>
      <c r="J1321" s="5"/>
      <c r="K1321" s="3"/>
      <c r="L1321" s="5"/>
    </row>
    <row r="1322" spans="1:12" s="2" customFormat="1" ht="15" customHeight="1" x14ac:dyDescent="0.2">
      <c r="A1322" s="4"/>
      <c r="B1322" s="8"/>
      <c r="C1322" s="3"/>
      <c r="D1322" s="5"/>
      <c r="E1322" s="3"/>
      <c r="F1322" s="3"/>
      <c r="G1322" s="3"/>
      <c r="H1322" s="6"/>
      <c r="I1322" s="18"/>
      <c r="J1322" s="5"/>
      <c r="K1322" s="3"/>
      <c r="L1322" s="5"/>
    </row>
    <row r="1323" spans="1:12" s="2" customFormat="1" ht="15" customHeight="1" x14ac:dyDescent="0.2">
      <c r="A1323" s="4"/>
      <c r="B1323" s="8"/>
      <c r="C1323" s="3"/>
      <c r="D1323" s="5"/>
      <c r="E1323" s="3"/>
      <c r="F1323" s="3"/>
      <c r="G1323" s="3"/>
      <c r="H1323" s="6"/>
      <c r="I1323" s="18"/>
      <c r="J1323" s="5"/>
      <c r="K1323" s="3"/>
      <c r="L1323" s="5"/>
    </row>
    <row r="1324" spans="1:12" s="2" customFormat="1" ht="15" customHeight="1" x14ac:dyDescent="0.2">
      <c r="A1324" s="4"/>
      <c r="B1324" s="8"/>
      <c r="C1324" s="3"/>
      <c r="D1324" s="5"/>
      <c r="E1324" s="3"/>
      <c r="F1324" s="3"/>
      <c r="G1324" s="3"/>
      <c r="H1324" s="6"/>
      <c r="I1324" s="18"/>
      <c r="J1324" s="5"/>
      <c r="K1324" s="3"/>
      <c r="L1324" s="5"/>
    </row>
    <row r="1325" spans="1:12" s="2" customFormat="1" ht="15" customHeight="1" x14ac:dyDescent="0.2">
      <c r="A1325" s="4"/>
      <c r="B1325" s="8"/>
      <c r="C1325" s="3"/>
      <c r="D1325" s="5"/>
      <c r="E1325" s="3"/>
      <c r="F1325" s="3"/>
      <c r="G1325" s="3"/>
      <c r="H1325" s="6"/>
      <c r="I1325" s="18"/>
      <c r="J1325" s="5"/>
      <c r="K1325" s="3"/>
      <c r="L1325" s="5"/>
    </row>
    <row r="1326" spans="1:12" s="2" customFormat="1" ht="15" customHeight="1" x14ac:dyDescent="0.2">
      <c r="A1326" s="4"/>
      <c r="B1326" s="8"/>
      <c r="C1326" s="3"/>
      <c r="D1326" s="5"/>
      <c r="E1326" s="3"/>
      <c r="F1326" s="3"/>
      <c r="G1326" s="3"/>
      <c r="H1326" s="6"/>
      <c r="I1326" s="18"/>
      <c r="J1326" s="5"/>
      <c r="K1326" s="3"/>
      <c r="L1326" s="5"/>
    </row>
    <row r="1327" spans="1:12" s="2" customFormat="1" ht="15" customHeight="1" x14ac:dyDescent="0.2">
      <c r="A1327" s="4"/>
      <c r="B1327" s="8"/>
      <c r="C1327" s="3"/>
      <c r="D1327" s="5"/>
      <c r="E1327" s="3"/>
      <c r="F1327" s="3"/>
      <c r="G1327" s="3"/>
      <c r="H1327" s="6"/>
      <c r="I1327" s="18"/>
      <c r="J1327" s="5"/>
      <c r="K1327" s="3"/>
      <c r="L1327" s="5"/>
    </row>
    <row r="1328" spans="1:12" s="2" customFormat="1" ht="15" customHeight="1" x14ac:dyDescent="0.2">
      <c r="A1328" s="4"/>
      <c r="B1328" s="8"/>
      <c r="C1328" s="3"/>
      <c r="D1328" s="5"/>
      <c r="E1328" s="3"/>
      <c r="F1328" s="3"/>
      <c r="G1328" s="3"/>
      <c r="H1328" s="6"/>
      <c r="I1328" s="18"/>
      <c r="J1328" s="5"/>
      <c r="K1328" s="3"/>
      <c r="L1328" s="5"/>
    </row>
    <row r="1329" spans="1:13" s="2" customFormat="1" ht="15" customHeight="1" x14ac:dyDescent="0.2">
      <c r="A1329" s="4"/>
      <c r="B1329" s="8"/>
      <c r="C1329" s="3"/>
      <c r="D1329" s="5"/>
      <c r="E1329" s="3"/>
      <c r="F1329" s="3"/>
      <c r="G1329" s="3"/>
      <c r="H1329" s="6"/>
      <c r="I1329" s="18"/>
      <c r="J1329" s="5"/>
      <c r="K1329" s="3"/>
      <c r="L1329" s="5"/>
    </row>
    <row r="1330" spans="1:13" s="2" customFormat="1" ht="15" customHeight="1" x14ac:dyDescent="0.2">
      <c r="A1330" s="4"/>
      <c r="B1330" s="8"/>
      <c r="C1330" s="3"/>
      <c r="D1330" s="5"/>
      <c r="E1330" s="3"/>
      <c r="F1330" s="3"/>
      <c r="G1330" s="3"/>
      <c r="H1330" s="6"/>
      <c r="I1330" s="18"/>
      <c r="J1330" s="5"/>
      <c r="K1330" s="3"/>
      <c r="L1330" s="5"/>
    </row>
    <row r="1331" spans="1:13" s="2" customFormat="1" ht="15" customHeight="1" x14ac:dyDescent="0.2">
      <c r="A1331" s="4"/>
      <c r="B1331" s="8"/>
      <c r="C1331" s="3"/>
      <c r="D1331" s="5"/>
      <c r="E1331" s="3"/>
      <c r="F1331" s="3"/>
      <c r="G1331" s="3"/>
      <c r="H1331" s="6"/>
      <c r="I1331" s="18"/>
      <c r="J1331" s="5"/>
      <c r="K1331" s="3"/>
      <c r="L1331" s="5"/>
      <c r="M1331" s="1"/>
    </row>
    <row r="1332" spans="1:13" s="2" customFormat="1" ht="15" customHeight="1" x14ac:dyDescent="0.2">
      <c r="A1332" s="4"/>
      <c r="B1332" s="8"/>
      <c r="C1332" s="3"/>
      <c r="D1332" s="5"/>
      <c r="E1332" s="3"/>
      <c r="F1332" s="3"/>
      <c r="G1332" s="3"/>
      <c r="H1332" s="6"/>
      <c r="I1332" s="18"/>
      <c r="J1332" s="5"/>
      <c r="K1332" s="3"/>
      <c r="L1332" s="5"/>
    </row>
    <row r="1333" spans="1:13" s="2" customFormat="1" ht="15" customHeight="1" x14ac:dyDescent="0.2">
      <c r="A1333" s="4"/>
      <c r="B1333" s="8"/>
      <c r="C1333" s="3"/>
      <c r="D1333" s="5"/>
      <c r="E1333" s="3"/>
      <c r="F1333" s="3"/>
      <c r="G1333" s="3"/>
      <c r="H1333" s="6"/>
      <c r="I1333" s="18"/>
      <c r="J1333" s="5"/>
      <c r="K1333" s="3"/>
      <c r="L1333" s="5"/>
    </row>
    <row r="1334" spans="1:13" s="2" customFormat="1" ht="15" customHeight="1" x14ac:dyDescent="0.2">
      <c r="A1334" s="4"/>
      <c r="B1334" s="8"/>
      <c r="C1334" s="3"/>
      <c r="D1334" s="5"/>
      <c r="E1334" s="3"/>
      <c r="F1334" s="3"/>
      <c r="G1334" s="3"/>
      <c r="H1334" s="6"/>
      <c r="I1334" s="18"/>
      <c r="J1334" s="5"/>
      <c r="K1334" s="3"/>
      <c r="L1334" s="5"/>
    </row>
    <row r="1335" spans="1:13" s="2" customFormat="1" ht="15" customHeight="1" x14ac:dyDescent="0.2">
      <c r="A1335" s="4"/>
      <c r="B1335" s="8"/>
      <c r="C1335" s="3"/>
      <c r="D1335" s="5"/>
      <c r="E1335" s="3"/>
      <c r="F1335" s="3"/>
      <c r="G1335" s="3"/>
      <c r="H1335" s="6"/>
      <c r="I1335" s="18"/>
      <c r="J1335" s="5"/>
      <c r="K1335" s="3"/>
      <c r="L1335" s="5"/>
    </row>
    <row r="1336" spans="1:13" s="2" customFormat="1" ht="15" customHeight="1" x14ac:dyDescent="0.2">
      <c r="A1336" s="4"/>
      <c r="B1336" s="8"/>
      <c r="C1336" s="3"/>
      <c r="D1336" s="5"/>
      <c r="E1336" s="3"/>
      <c r="F1336" s="3"/>
      <c r="G1336" s="3"/>
      <c r="H1336" s="6"/>
      <c r="I1336" s="18"/>
      <c r="J1336" s="5"/>
      <c r="K1336" s="3"/>
      <c r="L1336" s="5"/>
    </row>
    <row r="1337" spans="1:13" s="2" customFormat="1" ht="15" customHeight="1" x14ac:dyDescent="0.2">
      <c r="A1337" s="4"/>
      <c r="B1337" s="8"/>
      <c r="C1337" s="3"/>
      <c r="D1337" s="5"/>
      <c r="E1337" s="3"/>
      <c r="F1337" s="3"/>
      <c r="G1337" s="3"/>
      <c r="H1337" s="6"/>
      <c r="I1337" s="18"/>
      <c r="J1337" s="5"/>
      <c r="K1337" s="3"/>
      <c r="L1337" s="5"/>
    </row>
    <row r="1338" spans="1:13" s="2" customFormat="1" ht="15" customHeight="1" x14ac:dyDescent="0.2">
      <c r="A1338" s="4"/>
      <c r="B1338" s="8"/>
      <c r="C1338" s="3"/>
      <c r="D1338" s="5"/>
      <c r="E1338" s="3"/>
      <c r="F1338" s="3"/>
      <c r="G1338" s="3"/>
      <c r="H1338" s="6"/>
      <c r="I1338" s="18"/>
      <c r="J1338" s="5"/>
      <c r="K1338" s="3"/>
      <c r="L1338" s="5"/>
      <c r="M1338" s="1"/>
    </row>
    <row r="1339" spans="1:13" s="2" customFormat="1" ht="15" customHeight="1" x14ac:dyDescent="0.2">
      <c r="A1339" s="4"/>
      <c r="B1339" s="8"/>
      <c r="C1339" s="3"/>
      <c r="D1339" s="5"/>
      <c r="E1339" s="3"/>
      <c r="F1339" s="3"/>
      <c r="G1339" s="3"/>
      <c r="H1339" s="6"/>
      <c r="I1339" s="18"/>
      <c r="J1339" s="5"/>
      <c r="K1339" s="3"/>
      <c r="L1339" s="5"/>
      <c r="M1339" s="1"/>
    </row>
    <row r="1340" spans="1:13" s="2" customFormat="1" ht="15" customHeight="1" x14ac:dyDescent="0.2">
      <c r="A1340" s="4"/>
      <c r="B1340" s="8"/>
      <c r="C1340" s="3"/>
      <c r="D1340" s="5"/>
      <c r="E1340" s="3"/>
      <c r="F1340" s="3"/>
      <c r="G1340" s="3"/>
      <c r="H1340" s="6"/>
      <c r="I1340" s="18"/>
      <c r="J1340" s="5"/>
      <c r="K1340" s="3"/>
      <c r="L1340" s="5"/>
    </row>
    <row r="1341" spans="1:13" s="2" customFormat="1" ht="15" customHeight="1" x14ac:dyDescent="0.2">
      <c r="A1341" s="4"/>
      <c r="B1341" s="8"/>
      <c r="C1341" s="3"/>
      <c r="D1341" s="5"/>
      <c r="E1341" s="3"/>
      <c r="F1341" s="3"/>
      <c r="G1341" s="3"/>
      <c r="H1341" s="6"/>
      <c r="I1341" s="18"/>
      <c r="J1341" s="5"/>
      <c r="K1341" s="3"/>
      <c r="L1341" s="5"/>
      <c r="M1341" s="1"/>
    </row>
    <row r="1342" spans="1:13" s="2" customFormat="1" ht="15" customHeight="1" x14ac:dyDescent="0.2">
      <c r="A1342" s="4"/>
      <c r="B1342" s="8"/>
      <c r="C1342" s="3"/>
      <c r="D1342" s="5"/>
      <c r="E1342" s="3"/>
      <c r="F1342" s="3"/>
      <c r="G1342" s="3"/>
      <c r="H1342" s="6"/>
      <c r="I1342" s="18"/>
      <c r="J1342" s="5"/>
      <c r="K1342" s="3"/>
      <c r="L1342" s="5"/>
      <c r="M1342" s="82"/>
    </row>
    <row r="1343" spans="1:13" s="2" customFormat="1" ht="15" customHeight="1" x14ac:dyDescent="0.2">
      <c r="A1343" s="4"/>
      <c r="B1343" s="8"/>
      <c r="C1343" s="3"/>
      <c r="D1343" s="5"/>
      <c r="E1343" s="3"/>
      <c r="F1343" s="3"/>
      <c r="G1343" s="3"/>
      <c r="H1343" s="6"/>
      <c r="I1343" s="18"/>
      <c r="J1343" s="5"/>
      <c r="K1343" s="3"/>
      <c r="L1343" s="5"/>
    </row>
    <row r="1344" spans="1:13" s="2" customFormat="1" ht="15" customHeight="1" x14ac:dyDescent="0.2">
      <c r="A1344" s="4"/>
      <c r="B1344" s="8"/>
      <c r="C1344" s="3"/>
      <c r="D1344" s="5"/>
      <c r="E1344" s="3"/>
      <c r="F1344" s="3"/>
      <c r="G1344" s="3"/>
      <c r="H1344" s="6"/>
      <c r="I1344" s="18"/>
      <c r="J1344" s="5"/>
      <c r="K1344" s="3"/>
      <c r="L1344" s="5"/>
    </row>
    <row r="1345" spans="1:13" s="2" customFormat="1" ht="15" customHeight="1" x14ac:dyDescent="0.2">
      <c r="A1345" s="4"/>
      <c r="B1345" s="8"/>
      <c r="C1345" s="3"/>
      <c r="D1345" s="5"/>
      <c r="E1345" s="3"/>
      <c r="F1345" s="3"/>
      <c r="G1345" s="3"/>
      <c r="H1345" s="6"/>
      <c r="I1345" s="18"/>
      <c r="J1345" s="5"/>
      <c r="K1345" s="3"/>
      <c r="L1345" s="5"/>
    </row>
    <row r="1346" spans="1:13" s="2" customFormat="1" ht="15" customHeight="1" x14ac:dyDescent="0.2">
      <c r="A1346" s="4"/>
      <c r="B1346" s="8"/>
      <c r="C1346" s="3"/>
      <c r="D1346" s="5"/>
      <c r="E1346" s="3"/>
      <c r="F1346" s="3"/>
      <c r="G1346" s="3"/>
      <c r="H1346" s="6"/>
      <c r="I1346" s="18"/>
      <c r="J1346" s="5"/>
      <c r="K1346" s="3"/>
      <c r="L1346" s="5"/>
    </row>
    <row r="1347" spans="1:13" s="2" customFormat="1" ht="15" customHeight="1" x14ac:dyDescent="0.2">
      <c r="A1347" s="4"/>
      <c r="B1347" s="8"/>
      <c r="C1347" s="3"/>
      <c r="D1347" s="5"/>
      <c r="E1347" s="3"/>
      <c r="F1347" s="3"/>
      <c r="G1347" s="3"/>
      <c r="H1347" s="6"/>
      <c r="I1347" s="18"/>
      <c r="J1347" s="5"/>
      <c r="K1347" s="3"/>
      <c r="L1347" s="5"/>
    </row>
    <row r="1348" spans="1:13" s="2" customFormat="1" ht="15" customHeight="1" x14ac:dyDescent="0.2">
      <c r="A1348" s="4"/>
      <c r="B1348" s="8"/>
      <c r="C1348" s="3"/>
      <c r="D1348" s="5"/>
      <c r="E1348" s="3"/>
      <c r="F1348" s="3"/>
      <c r="G1348" s="3"/>
      <c r="H1348" s="6"/>
      <c r="I1348" s="18"/>
      <c r="J1348" s="5"/>
      <c r="K1348" s="3"/>
      <c r="L1348" s="5"/>
    </row>
    <row r="1349" spans="1:13" s="2" customFormat="1" ht="15" customHeight="1" x14ac:dyDescent="0.2">
      <c r="A1349" s="4"/>
      <c r="B1349" s="8"/>
      <c r="C1349" s="3"/>
      <c r="D1349" s="5"/>
      <c r="E1349" s="3"/>
      <c r="F1349" s="3"/>
      <c r="G1349" s="3"/>
      <c r="H1349" s="6"/>
      <c r="I1349" s="18"/>
      <c r="J1349" s="5"/>
      <c r="K1349" s="3"/>
      <c r="L1349" s="5"/>
    </row>
    <row r="1350" spans="1:13" s="2" customFormat="1" ht="15" customHeight="1" x14ac:dyDescent="0.2">
      <c r="A1350" s="4"/>
      <c r="B1350" s="8"/>
      <c r="C1350" s="3"/>
      <c r="D1350" s="5"/>
      <c r="E1350" s="3"/>
      <c r="F1350" s="3"/>
      <c r="G1350" s="3"/>
      <c r="H1350" s="6"/>
      <c r="I1350" s="18"/>
      <c r="J1350" s="5"/>
      <c r="K1350" s="3"/>
      <c r="L1350" s="5"/>
    </row>
    <row r="1351" spans="1:13" s="2" customFormat="1" ht="15" customHeight="1" x14ac:dyDescent="0.2">
      <c r="A1351" s="4"/>
      <c r="B1351" s="8"/>
      <c r="C1351" s="3"/>
      <c r="D1351" s="5"/>
      <c r="E1351" s="3"/>
      <c r="F1351" s="3"/>
      <c r="G1351" s="3"/>
      <c r="H1351" s="6"/>
      <c r="I1351" s="18"/>
      <c r="J1351" s="5"/>
      <c r="K1351" s="3"/>
      <c r="L1351" s="5"/>
    </row>
    <row r="1352" spans="1:13" ht="15" customHeight="1" x14ac:dyDescent="0.2">
      <c r="M1352" s="2"/>
    </row>
    <row r="1353" spans="1:13" ht="15" customHeight="1" x14ac:dyDescent="0.2">
      <c r="M1353" s="2"/>
    </row>
    <row r="1354" spans="1:13" ht="15" customHeight="1" x14ac:dyDescent="0.2"/>
    <row r="1355" spans="1:13" ht="15" customHeight="1" x14ac:dyDescent="0.2"/>
    <row r="1356" spans="1:13" ht="15" customHeight="1" x14ac:dyDescent="0.2"/>
    <row r="1357" spans="1:13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3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3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3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  <row r="1493" spans="1:12" ht="15" customHeight="1" x14ac:dyDescent="0.2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</row>
    <row r="1494" spans="1:12" ht="15" customHeight="1" x14ac:dyDescent="0.2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</row>
    <row r="1495" spans="1:12" ht="15" customHeight="1" x14ac:dyDescent="0.2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</row>
    <row r="1496" spans="1:12" ht="15" customHeight="1" x14ac:dyDescent="0.2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</row>
    <row r="1497" spans="1:12" ht="15" customHeight="1" x14ac:dyDescent="0.2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</row>
    <row r="1498" spans="1:12" ht="15" customHeight="1" x14ac:dyDescent="0.2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</row>
    <row r="1499" spans="1:12" ht="15" customHeight="1" x14ac:dyDescent="0.2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</row>
    <row r="1500" spans="1:12" ht="15" customHeight="1" x14ac:dyDescent="0.2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</row>
    <row r="1501" spans="1:12" ht="15" customHeight="1" x14ac:dyDescent="0.2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</row>
    <row r="1502" spans="1:12" ht="15" customHeight="1" x14ac:dyDescent="0.2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</row>
    <row r="1503" spans="1:12" ht="15" customHeight="1" x14ac:dyDescent="0.2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</row>
    <row r="1504" spans="1:12" ht="15" customHeight="1" x14ac:dyDescent="0.2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</row>
    <row r="1505" spans="1:12" ht="15" customHeight="1" x14ac:dyDescent="0.2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</row>
    <row r="1506" spans="1:12" ht="15" customHeight="1" x14ac:dyDescent="0.2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</row>
    <row r="1507" spans="1:12" ht="15" customHeight="1" x14ac:dyDescent="0.2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</row>
    <row r="1508" spans="1:12" ht="15" customHeight="1" x14ac:dyDescent="0.2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</row>
    <row r="1509" spans="1:12" ht="15" customHeight="1" x14ac:dyDescent="0.2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</row>
    <row r="1510" spans="1:12" ht="15" customHeight="1" x14ac:dyDescent="0.2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</row>
    <row r="1511" spans="1:12" ht="15" customHeight="1" x14ac:dyDescent="0.2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</row>
    <row r="1512" spans="1:12" ht="15" customHeight="1" x14ac:dyDescent="0.2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</row>
    <row r="1513" spans="1:12" ht="15" customHeight="1" x14ac:dyDescent="0.2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</row>
    <row r="1514" spans="1:12" ht="15" customHeight="1" x14ac:dyDescent="0.2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</row>
    <row r="1515" spans="1:12" ht="15" customHeight="1" x14ac:dyDescent="0.2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</row>
    <row r="1516" spans="1:12" ht="15" customHeight="1" x14ac:dyDescent="0.2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</row>
    <row r="1517" spans="1:12" ht="15" customHeight="1" x14ac:dyDescent="0.2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</row>
    <row r="1518" spans="1:12" ht="15" customHeight="1" x14ac:dyDescent="0.2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</row>
    <row r="1519" spans="1:12" ht="15" customHeight="1" x14ac:dyDescent="0.2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</row>
    <row r="1520" spans="1:12" ht="15" customHeight="1" x14ac:dyDescent="0.2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</row>
    <row r="1521" spans="1:12" ht="15" customHeight="1" x14ac:dyDescent="0.2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</row>
    <row r="1522" spans="1:12" ht="15" customHeight="1" x14ac:dyDescent="0.2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</row>
    <row r="1523" spans="1:12" ht="15" customHeight="1" x14ac:dyDescent="0.2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</row>
    <row r="1524" spans="1:12" ht="15" customHeight="1" x14ac:dyDescent="0.2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</row>
    <row r="1525" spans="1:12" ht="15" customHeight="1" x14ac:dyDescent="0.2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</row>
    <row r="1526" spans="1:12" ht="15" customHeight="1" x14ac:dyDescent="0.2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</row>
    <row r="1527" spans="1:12" ht="15" customHeight="1" x14ac:dyDescent="0.2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</row>
    <row r="1528" spans="1:12" ht="15" customHeight="1" x14ac:dyDescent="0.2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</row>
    <row r="1529" spans="1:12" ht="15" customHeight="1" x14ac:dyDescent="0.2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</row>
    <row r="1530" spans="1:12" ht="15" customHeight="1" x14ac:dyDescent="0.2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</row>
    <row r="1531" spans="1:12" ht="15" customHeight="1" x14ac:dyDescent="0.2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</row>
    <row r="1532" spans="1:12" ht="15" customHeight="1" x14ac:dyDescent="0.2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</row>
    <row r="1533" spans="1:12" ht="15" customHeight="1" x14ac:dyDescent="0.2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</row>
    <row r="1534" spans="1:12" ht="15" customHeight="1" x14ac:dyDescent="0.2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</row>
    <row r="1535" spans="1:12" ht="15" customHeight="1" x14ac:dyDescent="0.2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</row>
    <row r="1536" spans="1:12" ht="15" customHeight="1" x14ac:dyDescent="0.2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</row>
    <row r="1537" spans="1:12" ht="15" customHeight="1" x14ac:dyDescent="0.2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</row>
    <row r="1538" spans="1:12" ht="15" customHeight="1" x14ac:dyDescent="0.2">
      <c r="A1538" s="1"/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</row>
    <row r="1539" spans="1:12" ht="15" customHeight="1" x14ac:dyDescent="0.2">
      <c r="A1539" s="1"/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</row>
    <row r="1540" spans="1:12" ht="15" customHeight="1" x14ac:dyDescent="0.2">
      <c r="A1540" s="1"/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</row>
    <row r="1541" spans="1:12" ht="15" customHeight="1" x14ac:dyDescent="0.2">
      <c r="A1541" s="1"/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</row>
    <row r="1542" spans="1:12" ht="15" customHeight="1" x14ac:dyDescent="0.2">
      <c r="A1542" s="1"/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</row>
    <row r="1543" spans="1:12" ht="15" customHeight="1" x14ac:dyDescent="0.2">
      <c r="A1543" s="1"/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</row>
    <row r="1544" spans="1:12" ht="15" customHeight="1" x14ac:dyDescent="0.2">
      <c r="A1544" s="1"/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</row>
    <row r="1545" spans="1:12" ht="15" customHeight="1" x14ac:dyDescent="0.2">
      <c r="A1545" s="1"/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</row>
    <row r="1546" spans="1:12" ht="15" customHeight="1" x14ac:dyDescent="0.2">
      <c r="A1546" s="1"/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</row>
    <row r="1547" spans="1:12" ht="15" customHeight="1" x14ac:dyDescent="0.2">
      <c r="A1547" s="1"/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</row>
    <row r="1548" spans="1:12" ht="15" customHeight="1" x14ac:dyDescent="0.2">
      <c r="A1548" s="1"/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</row>
    <row r="1549" spans="1:12" ht="15" customHeight="1" x14ac:dyDescent="0.2">
      <c r="A1549" s="1"/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</row>
    <row r="1550" spans="1:12" ht="15" customHeight="1" x14ac:dyDescent="0.2">
      <c r="A1550" s="1"/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</row>
    <row r="1551" spans="1:12" ht="15" customHeight="1" x14ac:dyDescent="0.2">
      <c r="A1551" s="1"/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</row>
    <row r="1552" spans="1:12" ht="15" customHeight="1" x14ac:dyDescent="0.2">
      <c r="A1552" s="1"/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</row>
    <row r="1553" spans="1:12" ht="15" customHeight="1" x14ac:dyDescent="0.2">
      <c r="A1553" s="1"/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</row>
    <row r="1554" spans="1:12" ht="15" customHeight="1" x14ac:dyDescent="0.2">
      <c r="A1554" s="1"/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</row>
    <row r="1555" spans="1:12" ht="15" customHeight="1" x14ac:dyDescent="0.2">
      <c r="A1555" s="1"/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</row>
    <row r="1556" spans="1:12" ht="15" customHeight="1" x14ac:dyDescent="0.2">
      <c r="A1556" s="1"/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</row>
    <row r="1557" spans="1:12" ht="15" customHeight="1" x14ac:dyDescent="0.2">
      <c r="A1557" s="1"/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</row>
    <row r="1558" spans="1:12" ht="15" customHeight="1" x14ac:dyDescent="0.2">
      <c r="A1558" s="1"/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</row>
    <row r="1559" spans="1:12" ht="15" customHeight="1" x14ac:dyDescent="0.2">
      <c r="A1559" s="1"/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</row>
    <row r="1560" spans="1:12" ht="15" customHeight="1" x14ac:dyDescent="0.2">
      <c r="A1560" s="1"/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</row>
    <row r="1561" spans="1:12" ht="15" customHeight="1" x14ac:dyDescent="0.2">
      <c r="A1561" s="1"/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</row>
    <row r="1562" spans="1:12" ht="15" customHeight="1" x14ac:dyDescent="0.2">
      <c r="A1562" s="1"/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</row>
    <row r="1563" spans="1:12" ht="15" customHeight="1" x14ac:dyDescent="0.2">
      <c r="A1563" s="1"/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</row>
    <row r="1564" spans="1:12" ht="15" customHeight="1" x14ac:dyDescent="0.2">
      <c r="A1564" s="1"/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</row>
    <row r="1565" spans="1:12" ht="15" customHeight="1" x14ac:dyDescent="0.2">
      <c r="A1565" s="1"/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</row>
    <row r="1566" spans="1:12" ht="15" customHeight="1" x14ac:dyDescent="0.2">
      <c r="A1566" s="1"/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</row>
    <row r="1567" spans="1:12" ht="15" customHeight="1" x14ac:dyDescent="0.2">
      <c r="A1567" s="1"/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</row>
    <row r="1568" spans="1:12" ht="15" customHeight="1" x14ac:dyDescent="0.2">
      <c r="A1568" s="1"/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</row>
    <row r="1569" spans="1:12" ht="15" customHeight="1" x14ac:dyDescent="0.2">
      <c r="A1569" s="1"/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</row>
    <row r="1570" spans="1:12" ht="15" customHeight="1" x14ac:dyDescent="0.2">
      <c r="A1570" s="1"/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</row>
    <row r="1571" spans="1:12" ht="15" customHeight="1" x14ac:dyDescent="0.2">
      <c r="A1571" s="1"/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</row>
    <row r="1572" spans="1:12" ht="15" customHeight="1" x14ac:dyDescent="0.2">
      <c r="A1572" s="1"/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</row>
    <row r="1573" spans="1:12" ht="15" customHeight="1" x14ac:dyDescent="0.2">
      <c r="A1573" s="1"/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</row>
    <row r="1574" spans="1:12" ht="15" customHeight="1" x14ac:dyDescent="0.2">
      <c r="A1574" s="1"/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</row>
    <row r="1575" spans="1:12" ht="15" customHeight="1" x14ac:dyDescent="0.2">
      <c r="A1575" s="1"/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</row>
    <row r="1576" spans="1:12" ht="15" customHeight="1" x14ac:dyDescent="0.2">
      <c r="A1576" s="1"/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</row>
    <row r="1577" spans="1:12" ht="15" customHeight="1" x14ac:dyDescent="0.2">
      <c r="A1577" s="1"/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</row>
    <row r="1578" spans="1:12" ht="15" customHeight="1" x14ac:dyDescent="0.2">
      <c r="A1578" s="1"/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</row>
    <row r="1579" spans="1:12" ht="15" customHeight="1" x14ac:dyDescent="0.2">
      <c r="A1579" s="1"/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</row>
    <row r="1580" spans="1:12" ht="15" customHeight="1" x14ac:dyDescent="0.2">
      <c r="A1580" s="1"/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</row>
    <row r="1581" spans="1:12" ht="15" customHeight="1" x14ac:dyDescent="0.2">
      <c r="A1581" s="1"/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</row>
    <row r="1582" spans="1:12" ht="15" customHeight="1" x14ac:dyDescent="0.2">
      <c r="A1582" s="1"/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</row>
    <row r="1583" spans="1:12" ht="15" customHeight="1" x14ac:dyDescent="0.2">
      <c r="A1583" s="1"/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</row>
    <row r="1584" spans="1:12" ht="15" customHeight="1" x14ac:dyDescent="0.2">
      <c r="A1584" s="1"/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</row>
    <row r="1585" spans="1:12" ht="15" customHeight="1" x14ac:dyDescent="0.2">
      <c r="A1585" s="1"/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</row>
    <row r="1586" spans="1:12" ht="15" customHeight="1" x14ac:dyDescent="0.2">
      <c r="A1586" s="1"/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</row>
    <row r="1587" spans="1:12" ht="15" customHeight="1" x14ac:dyDescent="0.2">
      <c r="A1587" s="1"/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</row>
    <row r="1588" spans="1:12" ht="15" customHeight="1" x14ac:dyDescent="0.2">
      <c r="A1588" s="1"/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</row>
    <row r="1589" spans="1:12" ht="15" customHeight="1" x14ac:dyDescent="0.2">
      <c r="A1589" s="1"/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</row>
    <row r="1590" spans="1:12" ht="15" customHeight="1" x14ac:dyDescent="0.2">
      <c r="A1590" s="1"/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</row>
    <row r="1591" spans="1:12" ht="15" customHeight="1" x14ac:dyDescent="0.2">
      <c r="A1591" s="1"/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</row>
    <row r="1592" spans="1:12" ht="15" customHeight="1" x14ac:dyDescent="0.2">
      <c r="A1592" s="1"/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</row>
    <row r="1593" spans="1:12" ht="15" customHeight="1" x14ac:dyDescent="0.2">
      <c r="A1593" s="1"/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</row>
    <row r="1594" spans="1:12" ht="15" customHeight="1" x14ac:dyDescent="0.2">
      <c r="A1594" s="1"/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</row>
    <row r="1595" spans="1:12" ht="15" customHeight="1" x14ac:dyDescent="0.2">
      <c r="A1595" s="1"/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</row>
    <row r="1596" spans="1:12" ht="15" customHeight="1" x14ac:dyDescent="0.2">
      <c r="A1596" s="1"/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</row>
    <row r="1597" spans="1:12" ht="15" customHeight="1" x14ac:dyDescent="0.2">
      <c r="A1597" s="1"/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</row>
    <row r="1598" spans="1:12" ht="15" customHeight="1" x14ac:dyDescent="0.2">
      <c r="A1598" s="1"/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</row>
  </sheetData>
  <sortState ref="A98:U298">
    <sortCondition ref="A98"/>
  </sortState>
  <mergeCells count="6">
    <mergeCell ref="A1:C1"/>
    <mergeCell ref="A84:C84"/>
    <mergeCell ref="A89:C89"/>
    <mergeCell ref="A99:C99"/>
    <mergeCell ref="A94:C94"/>
    <mergeCell ref="A78:C78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P9" sqref="P9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6" t="s">
        <v>7</v>
      </c>
      <c r="B1" s="50"/>
      <c r="C1" s="35"/>
      <c r="D1" s="36"/>
      <c r="E1" s="37"/>
      <c r="F1" s="37"/>
      <c r="G1" s="35"/>
      <c r="H1" s="177"/>
      <c r="I1" s="86"/>
      <c r="J1" s="35"/>
      <c r="K1" s="181"/>
    </row>
    <row r="2" spans="1:11" ht="15" customHeight="1" x14ac:dyDescent="0.2">
      <c r="A2" s="158" t="s">
        <v>0</v>
      </c>
      <c r="B2" s="65" t="s">
        <v>1</v>
      </c>
      <c r="C2" s="96" t="s">
        <v>2</v>
      </c>
      <c r="D2" s="96" t="s">
        <v>3</v>
      </c>
      <c r="E2" s="66" t="s">
        <v>4</v>
      </c>
      <c r="F2" s="66" t="s">
        <v>5</v>
      </c>
      <c r="G2" s="96" t="s">
        <v>19</v>
      </c>
      <c r="H2" s="87"/>
      <c r="I2" s="124" t="s">
        <v>12</v>
      </c>
      <c r="J2" s="235" t="s">
        <v>6</v>
      </c>
      <c r="K2" s="236" t="s">
        <v>51</v>
      </c>
    </row>
    <row r="3" spans="1:11" ht="16.5" customHeight="1" x14ac:dyDescent="0.2">
      <c r="A3" s="329">
        <v>44389</v>
      </c>
      <c r="B3" s="330" t="s">
        <v>474</v>
      </c>
      <c r="C3" s="331" t="s">
        <v>475</v>
      </c>
      <c r="D3" s="332"/>
      <c r="E3" s="333" t="s">
        <v>476</v>
      </c>
      <c r="F3" s="334"/>
      <c r="G3" s="331" t="s">
        <v>477</v>
      </c>
      <c r="H3" s="335">
        <v>1</v>
      </c>
      <c r="I3" s="75">
        <v>1216</v>
      </c>
      <c r="J3" s="336">
        <v>79275</v>
      </c>
      <c r="K3" s="337">
        <v>2021</v>
      </c>
    </row>
    <row r="4" spans="1:11" ht="16.5" customHeight="1" x14ac:dyDescent="0.2">
      <c r="A4" s="338">
        <v>44398</v>
      </c>
      <c r="B4" s="330" t="s">
        <v>801</v>
      </c>
      <c r="C4" s="331" t="s">
        <v>802</v>
      </c>
      <c r="D4" s="332"/>
      <c r="E4" s="333">
        <v>121</v>
      </c>
      <c r="F4" s="334"/>
      <c r="G4" s="331" t="s">
        <v>477</v>
      </c>
      <c r="H4" s="335">
        <v>1</v>
      </c>
      <c r="I4" s="75">
        <v>1216</v>
      </c>
      <c r="J4" s="336">
        <v>100000</v>
      </c>
      <c r="K4" s="337">
        <v>2021</v>
      </c>
    </row>
    <row r="5" spans="1:11" ht="16.5" customHeight="1" x14ac:dyDescent="0.2">
      <c r="A5" s="172"/>
      <c r="B5" s="46"/>
      <c r="C5" s="48"/>
      <c r="D5" s="47"/>
      <c r="E5" s="179"/>
      <c r="F5" s="179"/>
      <c r="G5" s="339" t="s">
        <v>13</v>
      </c>
      <c r="H5" s="180">
        <f>SUM(H3:H4)</f>
        <v>2</v>
      </c>
      <c r="I5" s="22">
        <f>SUM(I3:I4)</f>
        <v>2432</v>
      </c>
      <c r="J5" s="340">
        <f>SUM(J3:J4)</f>
        <v>179275</v>
      </c>
      <c r="K5" s="341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8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58"/>
  <sheetViews>
    <sheetView zoomScaleNormal="100" workbookViewId="0">
      <selection activeCell="I52" sqref="I52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2 16384:16384" ht="15" customHeight="1" x14ac:dyDescent="0.25">
      <c r="A1" s="176" t="s">
        <v>22</v>
      </c>
      <c r="B1" s="50"/>
      <c r="C1" s="35"/>
      <c r="D1" s="37"/>
      <c r="E1" s="37"/>
      <c r="F1" s="177"/>
      <c r="G1" s="86"/>
      <c r="H1" s="35"/>
      <c r="I1" s="189"/>
      <c r="J1" s="189"/>
      <c r="K1" s="181"/>
    </row>
    <row r="2" spans="1:12 16384:16384" ht="18" customHeight="1" x14ac:dyDescent="0.2">
      <c r="A2" s="158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92"/>
      <c r="G2" s="124" t="s">
        <v>29</v>
      </c>
      <c r="H2" s="96" t="s">
        <v>31</v>
      </c>
      <c r="I2" s="178" t="s">
        <v>6</v>
      </c>
      <c r="J2" s="190" t="s">
        <v>43</v>
      </c>
      <c r="K2" s="190" t="s">
        <v>44</v>
      </c>
    </row>
    <row r="3" spans="1:12 16384:16384" ht="15" customHeight="1" x14ac:dyDescent="0.2">
      <c r="A3" s="204">
        <v>44378</v>
      </c>
      <c r="B3" s="205" t="s">
        <v>58</v>
      </c>
      <c r="C3" s="206" t="s">
        <v>59</v>
      </c>
      <c r="D3" s="206" t="s">
        <v>60</v>
      </c>
      <c r="E3" s="206" t="s">
        <v>61</v>
      </c>
      <c r="F3" s="93">
        <v>1</v>
      </c>
      <c r="G3" s="203">
        <v>0</v>
      </c>
      <c r="H3" s="78">
        <v>0</v>
      </c>
      <c r="I3" s="196">
        <v>40000</v>
      </c>
      <c r="J3" s="191" t="s">
        <v>62</v>
      </c>
      <c r="K3" s="191" t="s">
        <v>44</v>
      </c>
      <c r="XFD3" s="118">
        <f>SUM(F3:XFC3)</f>
        <v>40001</v>
      </c>
    </row>
    <row r="4" spans="1:12 16384:16384" ht="15" customHeight="1" x14ac:dyDescent="0.2">
      <c r="A4" s="204">
        <v>44383</v>
      </c>
      <c r="B4" s="205" t="s">
        <v>63</v>
      </c>
      <c r="C4" s="206" t="s">
        <v>64</v>
      </c>
      <c r="D4" s="206" t="s">
        <v>65</v>
      </c>
      <c r="E4" s="206" t="s">
        <v>66</v>
      </c>
      <c r="F4" s="93">
        <v>1</v>
      </c>
      <c r="G4" s="203">
        <v>0</v>
      </c>
      <c r="H4" s="115">
        <v>0</v>
      </c>
      <c r="I4" s="196">
        <v>10000</v>
      </c>
      <c r="J4" s="191" t="s">
        <v>67</v>
      </c>
      <c r="K4" s="191" t="s">
        <v>44</v>
      </c>
      <c r="XFD4" s="118">
        <f>SUM(L4:XFC4)</f>
        <v>0</v>
      </c>
    </row>
    <row r="5" spans="1:12 16384:16384" s="2" customFormat="1" ht="15" customHeight="1" x14ac:dyDescent="0.2">
      <c r="A5" s="310">
        <v>44385</v>
      </c>
      <c r="B5" s="71" t="s">
        <v>68</v>
      </c>
      <c r="C5" s="72" t="s">
        <v>69</v>
      </c>
      <c r="D5" s="72" t="s">
        <v>70</v>
      </c>
      <c r="E5" s="197" t="s">
        <v>71</v>
      </c>
      <c r="F5" s="325">
        <v>1</v>
      </c>
      <c r="G5" s="325">
        <v>0</v>
      </c>
      <c r="H5" s="326">
        <v>0</v>
      </c>
      <c r="I5" s="323">
        <v>35654</v>
      </c>
      <c r="J5" s="324" t="s">
        <v>62</v>
      </c>
      <c r="K5" s="328" t="s">
        <v>44</v>
      </c>
      <c r="L5" s="298"/>
    </row>
    <row r="6" spans="1:12 16384:16384" ht="15" customHeight="1" x14ac:dyDescent="0.2">
      <c r="A6" s="204">
        <v>44385</v>
      </c>
      <c r="B6" s="205" t="s">
        <v>72</v>
      </c>
      <c r="C6" s="206" t="s">
        <v>73</v>
      </c>
      <c r="D6" s="206" t="s">
        <v>74</v>
      </c>
      <c r="E6" s="206" t="s">
        <v>75</v>
      </c>
      <c r="F6" s="93">
        <v>1</v>
      </c>
      <c r="G6" s="203">
        <v>0</v>
      </c>
      <c r="H6" s="78">
        <v>0</v>
      </c>
      <c r="I6" s="196">
        <v>60942</v>
      </c>
      <c r="J6" s="191" t="s">
        <v>62</v>
      </c>
      <c r="K6" s="191" t="s">
        <v>76</v>
      </c>
      <c r="XFD6" s="118"/>
    </row>
    <row r="7" spans="1:12 16384:16384" ht="15" customHeight="1" x14ac:dyDescent="0.2">
      <c r="A7" s="204">
        <v>44385</v>
      </c>
      <c r="B7" s="205" t="s">
        <v>341</v>
      </c>
      <c r="C7" s="206" t="s">
        <v>342</v>
      </c>
      <c r="D7" s="206" t="s">
        <v>343</v>
      </c>
      <c r="E7" s="206" t="s">
        <v>71</v>
      </c>
      <c r="F7" s="93">
        <v>1</v>
      </c>
      <c r="G7" s="203">
        <v>0</v>
      </c>
      <c r="H7" s="78">
        <v>0</v>
      </c>
      <c r="I7" s="196">
        <v>37281</v>
      </c>
      <c r="J7" s="191" t="s">
        <v>62</v>
      </c>
      <c r="K7" s="191" t="s">
        <v>344</v>
      </c>
      <c r="XFD7" s="118"/>
    </row>
    <row r="8" spans="1:12 16384:16384" ht="15" customHeight="1" x14ac:dyDescent="0.2">
      <c r="A8" s="204">
        <v>44389</v>
      </c>
      <c r="B8" s="205" t="s">
        <v>424</v>
      </c>
      <c r="C8" s="206" t="s">
        <v>425</v>
      </c>
      <c r="D8" s="206" t="s">
        <v>426</v>
      </c>
      <c r="E8" s="206" t="s">
        <v>427</v>
      </c>
      <c r="F8" s="93">
        <v>1</v>
      </c>
      <c r="G8" s="203">
        <v>0</v>
      </c>
      <c r="H8" s="78">
        <v>0</v>
      </c>
      <c r="I8" s="196">
        <v>11479</v>
      </c>
      <c r="J8" s="191" t="s">
        <v>67</v>
      </c>
      <c r="K8" s="191" t="s">
        <v>428</v>
      </c>
      <c r="XFD8" s="118"/>
    </row>
    <row r="9" spans="1:12 16384:16384" ht="15" customHeight="1" x14ac:dyDescent="0.2">
      <c r="A9" s="204">
        <v>44390</v>
      </c>
      <c r="B9" s="205" t="s">
        <v>429</v>
      </c>
      <c r="C9" s="206" t="s">
        <v>430</v>
      </c>
      <c r="D9" s="206"/>
      <c r="E9" s="206" t="s">
        <v>431</v>
      </c>
      <c r="F9" s="93">
        <v>1</v>
      </c>
      <c r="G9" s="203">
        <v>950</v>
      </c>
      <c r="H9" s="78">
        <v>14570</v>
      </c>
      <c r="I9" s="196">
        <v>900000</v>
      </c>
      <c r="J9" s="191" t="s">
        <v>432</v>
      </c>
      <c r="K9" s="191" t="s">
        <v>433</v>
      </c>
      <c r="XFD9" s="118"/>
    </row>
    <row r="10" spans="1:12 16384:16384" ht="15" customHeight="1" x14ac:dyDescent="0.2">
      <c r="A10" s="204">
        <v>44390</v>
      </c>
      <c r="B10" s="205" t="s">
        <v>434</v>
      </c>
      <c r="C10" s="206" t="s">
        <v>435</v>
      </c>
      <c r="D10" s="206"/>
      <c r="E10" s="206" t="s">
        <v>71</v>
      </c>
      <c r="F10" s="93">
        <v>1</v>
      </c>
      <c r="G10" s="203">
        <v>0</v>
      </c>
      <c r="H10" s="78">
        <v>0</v>
      </c>
      <c r="I10" s="196">
        <v>25117</v>
      </c>
      <c r="J10" s="191" t="s">
        <v>62</v>
      </c>
      <c r="K10" s="191" t="s">
        <v>436</v>
      </c>
      <c r="XFD10" s="118"/>
    </row>
    <row r="11" spans="1:12 16384:16384" ht="15" customHeight="1" x14ac:dyDescent="0.2">
      <c r="A11" s="204">
        <v>44391</v>
      </c>
      <c r="B11" s="205" t="s">
        <v>437</v>
      </c>
      <c r="C11" s="206" t="s">
        <v>438</v>
      </c>
      <c r="D11" s="206" t="s">
        <v>89</v>
      </c>
      <c r="E11" s="206" t="s">
        <v>439</v>
      </c>
      <c r="F11" s="93">
        <v>1</v>
      </c>
      <c r="G11" s="203">
        <v>13128</v>
      </c>
      <c r="H11" s="78">
        <v>0</v>
      </c>
      <c r="I11" s="196">
        <v>1700000</v>
      </c>
      <c r="J11" s="191" t="s">
        <v>440</v>
      </c>
      <c r="K11" s="191" t="s">
        <v>441</v>
      </c>
      <c r="XFD11" s="118"/>
    </row>
    <row r="12" spans="1:12 16384:16384" ht="15" customHeight="1" x14ac:dyDescent="0.2">
      <c r="A12" s="204">
        <v>44392</v>
      </c>
      <c r="B12" s="205" t="s">
        <v>646</v>
      </c>
      <c r="C12" s="206" t="s">
        <v>647</v>
      </c>
      <c r="D12" s="206"/>
      <c r="E12" s="206" t="s">
        <v>71</v>
      </c>
      <c r="F12" s="93">
        <v>1</v>
      </c>
      <c r="G12" s="203">
        <v>0</v>
      </c>
      <c r="H12" s="78">
        <v>0</v>
      </c>
      <c r="I12" s="196">
        <v>71961</v>
      </c>
      <c r="J12" s="191" t="s">
        <v>62</v>
      </c>
      <c r="K12" s="191" t="s">
        <v>648</v>
      </c>
      <c r="XFD12" s="118"/>
    </row>
    <row r="13" spans="1:12 16384:16384" ht="15" customHeight="1" x14ac:dyDescent="0.2">
      <c r="A13" s="204">
        <v>44392</v>
      </c>
      <c r="B13" s="205" t="s">
        <v>649</v>
      </c>
      <c r="C13" s="206" t="s">
        <v>650</v>
      </c>
      <c r="D13" s="206"/>
      <c r="E13" s="206" t="s">
        <v>651</v>
      </c>
      <c r="F13" s="93">
        <v>1</v>
      </c>
      <c r="G13" s="203">
        <v>0</v>
      </c>
      <c r="H13" s="78">
        <v>0</v>
      </c>
      <c r="I13" s="196">
        <v>10000</v>
      </c>
      <c r="J13" s="191" t="s">
        <v>67</v>
      </c>
      <c r="K13" s="191" t="s">
        <v>44</v>
      </c>
      <c r="XFD13" s="118"/>
    </row>
    <row r="14" spans="1:12 16384:16384" ht="15" customHeight="1" x14ac:dyDescent="0.2">
      <c r="A14" s="204">
        <v>44393</v>
      </c>
      <c r="B14" s="205" t="s">
        <v>643</v>
      </c>
      <c r="C14" s="206" t="s">
        <v>644</v>
      </c>
      <c r="D14" s="206"/>
      <c r="E14" s="206" t="s">
        <v>71</v>
      </c>
      <c r="F14" s="93">
        <v>1</v>
      </c>
      <c r="G14" s="203">
        <v>0</v>
      </c>
      <c r="H14" s="78">
        <v>0</v>
      </c>
      <c r="I14" s="196">
        <v>36804</v>
      </c>
      <c r="J14" s="191" t="s">
        <v>62</v>
      </c>
      <c r="K14" s="191" t="s">
        <v>645</v>
      </c>
      <c r="XFD14" s="118"/>
    </row>
    <row r="15" spans="1:12 16384:16384" ht="15" customHeight="1" x14ac:dyDescent="0.2">
      <c r="A15" s="204">
        <v>44396</v>
      </c>
      <c r="B15" s="205" t="s">
        <v>772</v>
      </c>
      <c r="C15" s="206" t="s">
        <v>773</v>
      </c>
      <c r="D15" s="206" t="s">
        <v>167</v>
      </c>
      <c r="E15" s="206" t="s">
        <v>774</v>
      </c>
      <c r="F15" s="93">
        <v>1</v>
      </c>
      <c r="G15" s="203">
        <v>0</v>
      </c>
      <c r="H15" s="78">
        <v>0</v>
      </c>
      <c r="I15" s="196">
        <v>40310</v>
      </c>
      <c r="J15" s="191" t="s">
        <v>62</v>
      </c>
      <c r="K15" s="191" t="s">
        <v>775</v>
      </c>
      <c r="XFD15" s="118"/>
    </row>
    <row r="16" spans="1:12 16384:16384" ht="15" customHeight="1" x14ac:dyDescent="0.2">
      <c r="A16" s="204">
        <v>44399</v>
      </c>
      <c r="B16" s="205" t="s">
        <v>776</v>
      </c>
      <c r="C16" s="206" t="s">
        <v>777</v>
      </c>
      <c r="D16" s="206"/>
      <c r="E16" s="206" t="s">
        <v>71</v>
      </c>
      <c r="F16" s="93">
        <v>1</v>
      </c>
      <c r="G16" s="203">
        <v>0</v>
      </c>
      <c r="H16" s="78">
        <v>0</v>
      </c>
      <c r="I16" s="196">
        <v>59696</v>
      </c>
      <c r="J16" s="191" t="s">
        <v>62</v>
      </c>
      <c r="K16" s="191" t="s">
        <v>778</v>
      </c>
      <c r="XFD16" s="118"/>
    </row>
    <row r="17" spans="1:16 16384:16384" ht="15" customHeight="1" x14ac:dyDescent="0.2">
      <c r="A17" s="204">
        <v>44400</v>
      </c>
      <c r="B17" s="205" t="s">
        <v>779</v>
      </c>
      <c r="C17" s="206" t="s">
        <v>780</v>
      </c>
      <c r="D17" s="206"/>
      <c r="E17" s="206" t="s">
        <v>71</v>
      </c>
      <c r="F17" s="93">
        <v>1</v>
      </c>
      <c r="G17" s="203">
        <v>0</v>
      </c>
      <c r="H17" s="78">
        <v>0</v>
      </c>
      <c r="I17" s="196">
        <v>29959</v>
      </c>
      <c r="J17" s="191" t="s">
        <v>62</v>
      </c>
      <c r="K17" s="191" t="s">
        <v>781</v>
      </c>
      <c r="XFD17" s="118"/>
    </row>
    <row r="18" spans="1:16 16384:16384" ht="15" customHeight="1" x14ac:dyDescent="0.2">
      <c r="A18" s="204">
        <v>44400</v>
      </c>
      <c r="B18" s="205" t="s">
        <v>1030</v>
      </c>
      <c r="C18" s="206" t="s">
        <v>1031</v>
      </c>
      <c r="D18" s="206" t="s">
        <v>1032</v>
      </c>
      <c r="E18" s="206" t="s">
        <v>743</v>
      </c>
      <c r="F18" s="93">
        <v>1</v>
      </c>
      <c r="G18" s="203">
        <v>9342</v>
      </c>
      <c r="H18" s="78">
        <v>1658</v>
      </c>
      <c r="I18" s="196">
        <v>2500000</v>
      </c>
      <c r="J18" s="191" t="s">
        <v>1033</v>
      </c>
      <c r="K18" s="191" t="s">
        <v>1034</v>
      </c>
      <c r="XFD18" s="118"/>
    </row>
    <row r="19" spans="1:16 16384:16384" ht="15" customHeight="1" x14ac:dyDescent="0.2">
      <c r="A19" s="204">
        <v>44406</v>
      </c>
      <c r="B19" s="205" t="s">
        <v>1192</v>
      </c>
      <c r="C19" s="206" t="s">
        <v>1193</v>
      </c>
      <c r="D19" s="206" t="s">
        <v>1194</v>
      </c>
      <c r="E19" s="206" t="s">
        <v>71</v>
      </c>
      <c r="F19" s="78">
        <v>1</v>
      </c>
      <c r="G19" s="203">
        <v>0</v>
      </c>
      <c r="H19" s="78">
        <v>0</v>
      </c>
      <c r="I19" s="196">
        <v>48475</v>
      </c>
      <c r="J19" s="191" t="s">
        <v>62</v>
      </c>
      <c r="K19" s="191" t="s">
        <v>1195</v>
      </c>
      <c r="XFD19" s="118"/>
    </row>
    <row r="20" spans="1:16 16384:16384" ht="15" customHeight="1" x14ac:dyDescent="0.2">
      <c r="A20" s="172"/>
      <c r="B20" s="46"/>
      <c r="C20" s="48"/>
      <c r="D20" s="51"/>
      <c r="E20" s="21" t="s">
        <v>13</v>
      </c>
      <c r="F20" s="22">
        <f>SUM(F3:F19)</f>
        <v>17</v>
      </c>
      <c r="G20" s="22">
        <f>SUM(G3:G19)</f>
        <v>23420</v>
      </c>
      <c r="H20" s="127">
        <f>SUM(H3:H19)</f>
        <v>16228</v>
      </c>
      <c r="I20" s="200">
        <f>SUM(I3:I19)</f>
        <v>5617678</v>
      </c>
      <c r="J20" s="192"/>
      <c r="K20" s="193"/>
    </row>
    <row r="21" spans="1:16 16384:16384" ht="15" customHeight="1" x14ac:dyDescent="0.25">
      <c r="A21" s="184" t="s">
        <v>16</v>
      </c>
      <c r="B21" s="50"/>
      <c r="C21" s="52"/>
      <c r="D21" s="53"/>
      <c r="E21" s="53"/>
      <c r="F21" s="54"/>
      <c r="G21" s="94"/>
      <c r="H21" s="35"/>
      <c r="I21" s="189"/>
      <c r="J21" s="189"/>
      <c r="K21" s="181"/>
    </row>
    <row r="22" spans="1:16 16384:16384" ht="15" customHeight="1" x14ac:dyDescent="0.2">
      <c r="A22" s="158" t="s">
        <v>0</v>
      </c>
      <c r="B22" s="65" t="s">
        <v>1</v>
      </c>
      <c r="C22" s="96" t="s">
        <v>2</v>
      </c>
      <c r="D22" s="96" t="s">
        <v>3</v>
      </c>
      <c r="E22" s="96" t="s">
        <v>8</v>
      </c>
      <c r="F22" s="92"/>
      <c r="G22" s="124" t="s">
        <v>29</v>
      </c>
      <c r="H22" s="96" t="s">
        <v>31</v>
      </c>
      <c r="I22" s="178" t="s">
        <v>6</v>
      </c>
      <c r="J22" s="190" t="s">
        <v>43</v>
      </c>
      <c r="K22" s="190" t="s">
        <v>44</v>
      </c>
    </row>
    <row r="23" spans="1:16 16384:16384" ht="15" customHeight="1" x14ac:dyDescent="0.2">
      <c r="A23" s="204">
        <v>44379</v>
      </c>
      <c r="B23" s="205" t="s">
        <v>77</v>
      </c>
      <c r="C23" s="206" t="s">
        <v>78</v>
      </c>
      <c r="D23" s="206" t="s">
        <v>79</v>
      </c>
      <c r="E23" s="206" t="s">
        <v>80</v>
      </c>
      <c r="F23" s="93">
        <v>1</v>
      </c>
      <c r="G23" s="203">
        <v>0</v>
      </c>
      <c r="H23" s="115">
        <v>0</v>
      </c>
      <c r="I23" s="182">
        <v>28000</v>
      </c>
      <c r="J23" s="191" t="s">
        <v>81</v>
      </c>
      <c r="K23" s="191" t="s">
        <v>82</v>
      </c>
    </row>
    <row r="24" spans="1:16 16384:16384" ht="15" customHeight="1" x14ac:dyDescent="0.2">
      <c r="A24" s="204">
        <v>44383</v>
      </c>
      <c r="B24" s="205" t="s">
        <v>83</v>
      </c>
      <c r="C24" s="206" t="s">
        <v>84</v>
      </c>
      <c r="D24" s="206"/>
      <c r="E24" s="206" t="s">
        <v>85</v>
      </c>
      <c r="F24" s="93">
        <v>1</v>
      </c>
      <c r="G24" s="203">
        <v>0</v>
      </c>
      <c r="H24" s="115">
        <v>0</v>
      </c>
      <c r="I24" s="182">
        <v>401394</v>
      </c>
      <c r="J24" s="191" t="s">
        <v>81</v>
      </c>
      <c r="K24" s="191" t="s">
        <v>86</v>
      </c>
    </row>
    <row r="25" spans="1:16 16384:16384" ht="15" customHeight="1" x14ac:dyDescent="0.2">
      <c r="A25" s="204">
        <v>44383</v>
      </c>
      <c r="B25" s="205" t="s">
        <v>87</v>
      </c>
      <c r="C25" s="206" t="s">
        <v>88</v>
      </c>
      <c r="D25" s="206" t="s">
        <v>89</v>
      </c>
      <c r="E25" s="206" t="s">
        <v>85</v>
      </c>
      <c r="F25" s="93">
        <v>1</v>
      </c>
      <c r="G25" s="203">
        <v>0</v>
      </c>
      <c r="H25" s="115">
        <v>0</v>
      </c>
      <c r="I25" s="182">
        <v>243249</v>
      </c>
      <c r="J25" s="191" t="s">
        <v>81</v>
      </c>
      <c r="K25" s="191" t="s">
        <v>86</v>
      </c>
    </row>
    <row r="26" spans="1:16 16384:16384" ht="15" customHeight="1" x14ac:dyDescent="0.2">
      <c r="A26" s="204">
        <v>44386</v>
      </c>
      <c r="B26" s="205" t="s">
        <v>345</v>
      </c>
      <c r="C26" s="206" t="s">
        <v>346</v>
      </c>
      <c r="D26" s="206" t="s">
        <v>347</v>
      </c>
      <c r="E26" s="206" t="s">
        <v>348</v>
      </c>
      <c r="F26" s="93">
        <v>1</v>
      </c>
      <c r="G26" s="203">
        <v>0</v>
      </c>
      <c r="H26" s="115">
        <v>0</v>
      </c>
      <c r="I26" s="182">
        <v>50000</v>
      </c>
      <c r="J26" s="191" t="s">
        <v>349</v>
      </c>
      <c r="K26" s="191" t="s">
        <v>348</v>
      </c>
    </row>
    <row r="27" spans="1:16 16384:16384" ht="15" customHeight="1" x14ac:dyDescent="0.2">
      <c r="A27" s="204">
        <v>44389</v>
      </c>
      <c r="B27" s="205" t="s">
        <v>379</v>
      </c>
      <c r="C27" s="206" t="s">
        <v>380</v>
      </c>
      <c r="D27" s="206" t="s">
        <v>247</v>
      </c>
      <c r="E27" s="206" t="s">
        <v>172</v>
      </c>
      <c r="F27" s="93">
        <v>1</v>
      </c>
      <c r="G27" s="203">
        <v>0</v>
      </c>
      <c r="H27" s="115">
        <v>0</v>
      </c>
      <c r="I27" s="182">
        <v>24833</v>
      </c>
      <c r="J27" s="191" t="s">
        <v>81</v>
      </c>
      <c r="K27" s="191" t="s">
        <v>381</v>
      </c>
      <c r="P27" s="1" t="s">
        <v>1134</v>
      </c>
    </row>
    <row r="28" spans="1:16 16384:16384" ht="15" customHeight="1" x14ac:dyDescent="0.2">
      <c r="A28" s="204">
        <v>44391</v>
      </c>
      <c r="B28" s="205" t="s">
        <v>442</v>
      </c>
      <c r="C28" s="206" t="s">
        <v>443</v>
      </c>
      <c r="D28" s="206" t="s">
        <v>444</v>
      </c>
      <c r="E28" s="206" t="s">
        <v>445</v>
      </c>
      <c r="F28" s="93">
        <v>1</v>
      </c>
      <c r="G28" s="203">
        <v>0</v>
      </c>
      <c r="H28" s="115">
        <v>0</v>
      </c>
      <c r="I28" s="182">
        <v>5000</v>
      </c>
      <c r="J28" s="191" t="s">
        <v>81</v>
      </c>
      <c r="K28" s="191" t="s">
        <v>445</v>
      </c>
    </row>
    <row r="29" spans="1:16 16384:16384" ht="15" customHeight="1" x14ac:dyDescent="0.2">
      <c r="A29" s="204">
        <v>44391</v>
      </c>
      <c r="B29" s="205" t="s">
        <v>446</v>
      </c>
      <c r="C29" s="206" t="s">
        <v>447</v>
      </c>
      <c r="D29" s="206" t="s">
        <v>444</v>
      </c>
      <c r="E29" s="206" t="s">
        <v>445</v>
      </c>
      <c r="F29" s="93">
        <v>1</v>
      </c>
      <c r="G29" s="203">
        <v>0</v>
      </c>
      <c r="H29" s="115">
        <v>0</v>
      </c>
      <c r="I29" s="182">
        <v>5000</v>
      </c>
      <c r="J29" s="191" t="s">
        <v>81</v>
      </c>
      <c r="K29" s="191" t="s">
        <v>445</v>
      </c>
    </row>
    <row r="30" spans="1:16 16384:16384" ht="15" customHeight="1" x14ac:dyDescent="0.2">
      <c r="A30" s="204">
        <v>44391</v>
      </c>
      <c r="B30" s="205" t="s">
        <v>448</v>
      </c>
      <c r="C30" s="206" t="s">
        <v>449</v>
      </c>
      <c r="D30" s="206" t="s">
        <v>444</v>
      </c>
      <c r="E30" s="206" t="s">
        <v>445</v>
      </c>
      <c r="F30" s="93">
        <v>1</v>
      </c>
      <c r="G30" s="203">
        <v>3000</v>
      </c>
      <c r="H30" s="115">
        <v>250</v>
      </c>
      <c r="I30" s="182">
        <v>10000</v>
      </c>
      <c r="J30" s="191" t="s">
        <v>81</v>
      </c>
      <c r="K30" s="191" t="s">
        <v>445</v>
      </c>
    </row>
    <row r="31" spans="1:16 16384:16384" ht="15" customHeight="1" x14ac:dyDescent="0.2">
      <c r="A31" s="204">
        <v>44391</v>
      </c>
      <c r="B31" s="205" t="s">
        <v>450</v>
      </c>
      <c r="C31" s="206" t="s">
        <v>451</v>
      </c>
      <c r="D31" s="206" t="s">
        <v>444</v>
      </c>
      <c r="E31" s="206" t="s">
        <v>445</v>
      </c>
      <c r="F31" s="93">
        <v>1</v>
      </c>
      <c r="G31" s="203">
        <v>0</v>
      </c>
      <c r="H31" s="115">
        <v>0</v>
      </c>
      <c r="I31" s="182">
        <v>5000</v>
      </c>
      <c r="J31" s="191" t="s">
        <v>81</v>
      </c>
      <c r="K31" s="191" t="s">
        <v>445</v>
      </c>
    </row>
    <row r="32" spans="1:16 16384:16384" ht="15" customHeight="1" x14ac:dyDescent="0.2">
      <c r="A32" s="204">
        <v>44391</v>
      </c>
      <c r="B32" s="205" t="s">
        <v>452</v>
      </c>
      <c r="C32" s="206" t="s">
        <v>453</v>
      </c>
      <c r="D32" s="206" t="s">
        <v>454</v>
      </c>
      <c r="E32" s="206" t="s">
        <v>455</v>
      </c>
      <c r="F32" s="93">
        <v>1</v>
      </c>
      <c r="G32" s="203">
        <v>0</v>
      </c>
      <c r="H32" s="115">
        <v>0</v>
      </c>
      <c r="I32" s="182">
        <v>20000</v>
      </c>
      <c r="J32" s="191" t="s">
        <v>456</v>
      </c>
      <c r="K32" s="191" t="s">
        <v>457</v>
      </c>
    </row>
    <row r="33" spans="1:11" ht="15" customHeight="1" x14ac:dyDescent="0.2">
      <c r="A33" s="204">
        <v>44391</v>
      </c>
      <c r="B33" s="205" t="s">
        <v>458</v>
      </c>
      <c r="C33" s="206" t="s">
        <v>459</v>
      </c>
      <c r="D33" s="206" t="s">
        <v>454</v>
      </c>
      <c r="E33" s="206" t="s">
        <v>455</v>
      </c>
      <c r="F33" s="93">
        <v>1</v>
      </c>
      <c r="G33" s="203">
        <v>0</v>
      </c>
      <c r="H33" s="115">
        <v>0</v>
      </c>
      <c r="I33" s="182">
        <v>20000</v>
      </c>
      <c r="J33" s="191" t="s">
        <v>456</v>
      </c>
      <c r="K33" s="191" t="s">
        <v>457</v>
      </c>
    </row>
    <row r="34" spans="1:11" ht="15" customHeight="1" x14ac:dyDescent="0.2">
      <c r="A34" s="204">
        <v>44391</v>
      </c>
      <c r="B34" s="205" t="s">
        <v>460</v>
      </c>
      <c r="C34" s="206" t="s">
        <v>461</v>
      </c>
      <c r="D34" s="206"/>
      <c r="E34" s="206" t="s">
        <v>462</v>
      </c>
      <c r="F34" s="93">
        <v>1</v>
      </c>
      <c r="G34" s="203">
        <v>0</v>
      </c>
      <c r="H34" s="115">
        <v>0</v>
      </c>
      <c r="I34" s="182">
        <v>1300</v>
      </c>
      <c r="J34" s="191" t="s">
        <v>463</v>
      </c>
      <c r="K34" s="191" t="s">
        <v>462</v>
      </c>
    </row>
    <row r="35" spans="1:11" ht="15" customHeight="1" x14ac:dyDescent="0.2">
      <c r="A35" s="204">
        <v>44391</v>
      </c>
      <c r="B35" s="205" t="s">
        <v>464</v>
      </c>
      <c r="C35" s="206" t="s">
        <v>465</v>
      </c>
      <c r="D35" s="206" t="s">
        <v>466</v>
      </c>
      <c r="E35" s="206" t="s">
        <v>467</v>
      </c>
      <c r="F35" s="93">
        <v>1</v>
      </c>
      <c r="G35" s="203">
        <v>1000</v>
      </c>
      <c r="H35" s="115">
        <v>0</v>
      </c>
      <c r="I35" s="182">
        <v>47422</v>
      </c>
      <c r="J35" s="191" t="s">
        <v>468</v>
      </c>
      <c r="K35" s="191" t="s">
        <v>469</v>
      </c>
    </row>
    <row r="36" spans="1:11" ht="15" customHeight="1" x14ac:dyDescent="0.2">
      <c r="A36" s="204">
        <v>44391</v>
      </c>
      <c r="B36" s="205" t="s">
        <v>470</v>
      </c>
      <c r="C36" s="206" t="s">
        <v>471</v>
      </c>
      <c r="D36" s="206" t="s">
        <v>89</v>
      </c>
      <c r="E36" s="206" t="s">
        <v>472</v>
      </c>
      <c r="F36" s="78">
        <v>1</v>
      </c>
      <c r="G36" s="203">
        <v>2600</v>
      </c>
      <c r="H36" s="115">
        <v>0</v>
      </c>
      <c r="I36" s="182">
        <v>40000</v>
      </c>
      <c r="J36" s="191" t="s">
        <v>463</v>
      </c>
      <c r="K36" s="191" t="s">
        <v>473</v>
      </c>
    </row>
    <row r="37" spans="1:11" ht="15" customHeight="1" x14ac:dyDescent="0.2">
      <c r="A37" s="204">
        <v>44392</v>
      </c>
      <c r="B37" s="205" t="s">
        <v>608</v>
      </c>
      <c r="C37" s="206" t="s">
        <v>609</v>
      </c>
      <c r="D37" s="206" t="s">
        <v>466</v>
      </c>
      <c r="E37" s="206" t="s">
        <v>610</v>
      </c>
      <c r="F37" s="93">
        <v>1</v>
      </c>
      <c r="G37" s="203">
        <v>26363</v>
      </c>
      <c r="H37" s="115">
        <v>0</v>
      </c>
      <c r="I37" s="182">
        <v>2818948</v>
      </c>
      <c r="J37" s="191" t="s">
        <v>611</v>
      </c>
      <c r="K37" s="191" t="s">
        <v>612</v>
      </c>
    </row>
    <row r="38" spans="1:11" ht="15" customHeight="1" x14ac:dyDescent="0.2">
      <c r="A38" s="204">
        <v>44392</v>
      </c>
      <c r="B38" s="205" t="s">
        <v>613</v>
      </c>
      <c r="C38" s="206" t="s">
        <v>614</v>
      </c>
      <c r="D38" s="206" t="s">
        <v>615</v>
      </c>
      <c r="E38" s="206" t="s">
        <v>616</v>
      </c>
      <c r="F38" s="93">
        <v>1</v>
      </c>
      <c r="G38" s="203">
        <v>620</v>
      </c>
      <c r="H38" s="115">
        <v>1</v>
      </c>
      <c r="I38" s="182">
        <v>743</v>
      </c>
      <c r="J38" s="191" t="s">
        <v>468</v>
      </c>
      <c r="K38" s="191" t="s">
        <v>617</v>
      </c>
    </row>
    <row r="39" spans="1:11" ht="15" customHeight="1" x14ac:dyDescent="0.2">
      <c r="A39" s="204">
        <v>44393</v>
      </c>
      <c r="B39" s="205" t="s">
        <v>740</v>
      </c>
      <c r="C39" s="206" t="s">
        <v>741</v>
      </c>
      <c r="D39" s="206" t="s">
        <v>742</v>
      </c>
      <c r="E39" s="206" t="s">
        <v>743</v>
      </c>
      <c r="F39" s="93">
        <v>1</v>
      </c>
      <c r="G39" s="203">
        <v>185</v>
      </c>
      <c r="H39" s="115">
        <v>0</v>
      </c>
      <c r="I39" s="182">
        <v>11548</v>
      </c>
      <c r="J39" s="191" t="s">
        <v>744</v>
      </c>
      <c r="K39" s="191" t="s">
        <v>745</v>
      </c>
    </row>
    <row r="40" spans="1:11" ht="15" customHeight="1" x14ac:dyDescent="0.2">
      <c r="A40" s="204">
        <v>44396</v>
      </c>
      <c r="B40" s="205" t="s">
        <v>746</v>
      </c>
      <c r="C40" s="206" t="s">
        <v>747</v>
      </c>
      <c r="D40" s="206"/>
      <c r="E40" s="206" t="s">
        <v>748</v>
      </c>
      <c r="F40" s="93">
        <v>1</v>
      </c>
      <c r="G40" s="203">
        <v>916</v>
      </c>
      <c r="H40" s="115">
        <v>0</v>
      </c>
      <c r="I40" s="182">
        <v>3700</v>
      </c>
      <c r="J40" s="191" t="s">
        <v>749</v>
      </c>
      <c r="K40" s="191" t="s">
        <v>750</v>
      </c>
    </row>
    <row r="41" spans="1:11" ht="15" customHeight="1" x14ac:dyDescent="0.2">
      <c r="A41" s="204">
        <v>44398</v>
      </c>
      <c r="B41" s="205" t="s">
        <v>751</v>
      </c>
      <c r="C41" s="206" t="s">
        <v>752</v>
      </c>
      <c r="D41" s="206" t="s">
        <v>79</v>
      </c>
      <c r="E41" s="206" t="s">
        <v>753</v>
      </c>
      <c r="F41" s="93">
        <v>1</v>
      </c>
      <c r="G41" s="203">
        <v>0</v>
      </c>
      <c r="H41" s="115">
        <v>0</v>
      </c>
      <c r="I41" s="182">
        <v>9900</v>
      </c>
      <c r="J41" s="191" t="s">
        <v>463</v>
      </c>
      <c r="K41" s="191" t="s">
        <v>754</v>
      </c>
    </row>
    <row r="42" spans="1:11" ht="15" customHeight="1" x14ac:dyDescent="0.2">
      <c r="A42" s="204">
        <v>44398</v>
      </c>
      <c r="B42" s="205" t="s">
        <v>755</v>
      </c>
      <c r="C42" s="206" t="s">
        <v>756</v>
      </c>
      <c r="D42" s="206"/>
      <c r="E42" s="206" t="s">
        <v>757</v>
      </c>
      <c r="F42" s="93">
        <v>1</v>
      </c>
      <c r="G42" s="203">
        <v>0</v>
      </c>
      <c r="H42" s="115">
        <v>960</v>
      </c>
      <c r="I42" s="182">
        <v>72017</v>
      </c>
      <c r="J42" s="191" t="s">
        <v>758</v>
      </c>
      <c r="K42" s="191" t="s">
        <v>759</v>
      </c>
    </row>
    <row r="43" spans="1:11" ht="15" customHeight="1" x14ac:dyDescent="0.2">
      <c r="A43" s="204">
        <v>44398</v>
      </c>
      <c r="B43" s="205" t="s">
        <v>766</v>
      </c>
      <c r="C43" s="206" t="s">
        <v>767</v>
      </c>
      <c r="D43" s="206" t="s">
        <v>768</v>
      </c>
      <c r="E43" s="206" t="s">
        <v>769</v>
      </c>
      <c r="F43" s="93">
        <v>1</v>
      </c>
      <c r="G43" s="203">
        <v>9000</v>
      </c>
      <c r="H43" s="115">
        <v>0</v>
      </c>
      <c r="I43" s="182">
        <v>500000</v>
      </c>
      <c r="J43" s="191" t="s">
        <v>770</v>
      </c>
      <c r="K43" s="191" t="s">
        <v>771</v>
      </c>
    </row>
    <row r="44" spans="1:11" ht="15" customHeight="1" x14ac:dyDescent="0.2">
      <c r="A44" s="204">
        <v>44400</v>
      </c>
      <c r="B44" s="205" t="s">
        <v>760</v>
      </c>
      <c r="C44" s="206" t="s">
        <v>761</v>
      </c>
      <c r="D44" s="206" t="s">
        <v>762</v>
      </c>
      <c r="E44" s="206" t="s">
        <v>763</v>
      </c>
      <c r="F44" s="78">
        <v>1</v>
      </c>
      <c r="G44" s="203">
        <v>0</v>
      </c>
      <c r="H44" s="115">
        <v>0</v>
      </c>
      <c r="I44" s="182">
        <v>0</v>
      </c>
      <c r="J44" s="191" t="s">
        <v>764</v>
      </c>
      <c r="K44" s="191" t="s">
        <v>765</v>
      </c>
    </row>
    <row r="45" spans="1:11" ht="15" customHeight="1" x14ac:dyDescent="0.2">
      <c r="A45" s="204">
        <v>44400</v>
      </c>
      <c r="B45" s="205" t="s">
        <v>1003</v>
      </c>
      <c r="C45" s="206" t="s">
        <v>1004</v>
      </c>
      <c r="D45" s="206" t="s">
        <v>1005</v>
      </c>
      <c r="E45" s="206" t="s">
        <v>1006</v>
      </c>
      <c r="F45" s="93">
        <v>1</v>
      </c>
      <c r="G45" s="203">
        <v>2400</v>
      </c>
      <c r="H45" s="115">
        <v>0</v>
      </c>
      <c r="I45" s="182">
        <v>47000</v>
      </c>
      <c r="J45" s="191" t="s">
        <v>1007</v>
      </c>
      <c r="K45" s="191" t="s">
        <v>1008</v>
      </c>
    </row>
    <row r="46" spans="1:11" ht="15" customHeight="1" x14ac:dyDescent="0.2">
      <c r="A46" s="204">
        <v>44400</v>
      </c>
      <c r="B46" s="205" t="s">
        <v>1035</v>
      </c>
      <c r="C46" s="206" t="s">
        <v>1036</v>
      </c>
      <c r="D46" s="206" t="s">
        <v>79</v>
      </c>
      <c r="E46" s="206" t="s">
        <v>1012</v>
      </c>
      <c r="F46" s="93">
        <v>1</v>
      </c>
      <c r="G46" s="203">
        <v>0</v>
      </c>
      <c r="H46" s="115">
        <v>0</v>
      </c>
      <c r="I46" s="182">
        <v>23100</v>
      </c>
      <c r="J46" s="191" t="s">
        <v>81</v>
      </c>
      <c r="K46" s="191" t="s">
        <v>1037</v>
      </c>
    </row>
    <row r="47" spans="1:11" ht="15" customHeight="1" x14ac:dyDescent="0.2">
      <c r="A47" s="204">
        <v>44400</v>
      </c>
      <c r="B47" s="205" t="s">
        <v>1038</v>
      </c>
      <c r="C47" s="206" t="s">
        <v>1039</v>
      </c>
      <c r="D47" s="206" t="s">
        <v>79</v>
      </c>
      <c r="E47" s="206" t="s">
        <v>1012</v>
      </c>
      <c r="F47" s="93">
        <v>1</v>
      </c>
      <c r="G47" s="203">
        <v>0</v>
      </c>
      <c r="H47" s="115">
        <v>0</v>
      </c>
      <c r="I47" s="182">
        <v>35100</v>
      </c>
      <c r="J47" s="191" t="s">
        <v>81</v>
      </c>
      <c r="K47" s="191" t="s">
        <v>1040</v>
      </c>
    </row>
    <row r="48" spans="1:11" ht="15" customHeight="1" x14ac:dyDescent="0.2">
      <c r="A48" s="204">
        <v>44404</v>
      </c>
      <c r="B48" s="205" t="s">
        <v>1100</v>
      </c>
      <c r="C48" s="206" t="s">
        <v>1135</v>
      </c>
      <c r="D48" s="206" t="s">
        <v>1136</v>
      </c>
      <c r="E48" s="206" t="s">
        <v>307</v>
      </c>
      <c r="F48" s="93">
        <v>1</v>
      </c>
      <c r="G48" s="203">
        <v>0</v>
      </c>
      <c r="H48" s="115">
        <v>0</v>
      </c>
      <c r="I48" s="182">
        <v>40000</v>
      </c>
      <c r="J48" s="191" t="s">
        <v>81</v>
      </c>
      <c r="K48" s="191" t="s">
        <v>1137</v>
      </c>
    </row>
    <row r="49" spans="1:12" ht="15" customHeight="1" x14ac:dyDescent="0.2">
      <c r="A49" s="160">
        <v>44404</v>
      </c>
      <c r="B49" s="76" t="s">
        <v>1078</v>
      </c>
      <c r="C49" s="73" t="s">
        <v>1079</v>
      </c>
      <c r="D49" s="73" t="s">
        <v>1138</v>
      </c>
      <c r="E49" s="73" t="s">
        <v>206</v>
      </c>
      <c r="F49" s="296">
        <v>1</v>
      </c>
      <c r="G49" s="187">
        <v>0</v>
      </c>
      <c r="H49" s="187">
        <v>0</v>
      </c>
      <c r="I49" s="297">
        <v>4000</v>
      </c>
      <c r="J49" s="308" t="s">
        <v>81</v>
      </c>
      <c r="K49" s="309" t="s">
        <v>1139</v>
      </c>
    </row>
    <row r="50" spans="1:12" ht="15" customHeight="1" x14ac:dyDescent="0.2">
      <c r="A50" s="160">
        <v>44404</v>
      </c>
      <c r="B50" s="76" t="s">
        <v>1097</v>
      </c>
      <c r="C50" s="73" t="s">
        <v>1098</v>
      </c>
      <c r="D50" s="73" t="s">
        <v>79</v>
      </c>
      <c r="E50" s="73" t="s">
        <v>1099</v>
      </c>
      <c r="F50" s="296">
        <v>1</v>
      </c>
      <c r="G50" s="187">
        <v>0</v>
      </c>
      <c r="H50" s="187">
        <v>0</v>
      </c>
      <c r="I50" s="297">
        <v>158806</v>
      </c>
      <c r="J50" s="308" t="s">
        <v>81</v>
      </c>
      <c r="K50" s="309" t="s">
        <v>1140</v>
      </c>
    </row>
    <row r="51" spans="1:12" ht="15" customHeight="1" x14ac:dyDescent="0.2">
      <c r="A51" s="160">
        <v>44406</v>
      </c>
      <c r="B51" s="76" t="s">
        <v>1141</v>
      </c>
      <c r="C51" s="73" t="s">
        <v>1142</v>
      </c>
      <c r="D51" s="73" t="s">
        <v>79</v>
      </c>
      <c r="E51" s="73" t="s">
        <v>1143</v>
      </c>
      <c r="F51" s="296">
        <v>1</v>
      </c>
      <c r="G51" s="187">
        <v>0</v>
      </c>
      <c r="H51" s="187">
        <v>0</v>
      </c>
      <c r="I51" s="297">
        <v>265000</v>
      </c>
      <c r="J51" s="308" t="s">
        <v>1144</v>
      </c>
      <c r="K51" s="309" t="s">
        <v>1145</v>
      </c>
    </row>
    <row r="52" spans="1:12" ht="15" customHeight="1" x14ac:dyDescent="0.2">
      <c r="A52" s="172"/>
      <c r="B52" s="46"/>
      <c r="C52" s="48"/>
      <c r="D52" s="179"/>
      <c r="E52" s="21" t="s">
        <v>13</v>
      </c>
      <c r="F52" s="22">
        <f>SUM(F23:F51)</f>
        <v>29</v>
      </c>
      <c r="G52" s="22">
        <f>SUM(G23:G51)</f>
        <v>46084</v>
      </c>
      <c r="H52" s="127">
        <f>SUM(H23:H51)</f>
        <v>1211</v>
      </c>
      <c r="I52" s="183">
        <f>SUM(I23:I51)</f>
        <v>4891060</v>
      </c>
      <c r="J52" s="192"/>
      <c r="K52" s="193"/>
      <c r="L52" s="298"/>
    </row>
    <row r="53" spans="1:12" ht="15" customHeight="1" x14ac:dyDescent="0.2">
      <c r="A53" s="1"/>
      <c r="B53" s="1"/>
      <c r="C53" s="1"/>
      <c r="D53" s="1"/>
      <c r="E53" s="1"/>
      <c r="F53" s="1"/>
      <c r="G53" s="1"/>
      <c r="H53" s="1"/>
    </row>
    <row r="54" spans="1:12" ht="15" customHeight="1" x14ac:dyDescent="0.2"/>
    <row r="55" spans="1:12" ht="15" customHeight="1" x14ac:dyDescent="0.2"/>
    <row r="56" spans="1:12" ht="15" customHeight="1" x14ac:dyDescent="0.2"/>
    <row r="57" spans="1:12" ht="15" customHeight="1" x14ac:dyDescent="0.2"/>
    <row r="58" spans="1:12" ht="15" customHeight="1" x14ac:dyDescent="0.2"/>
    <row r="59" spans="1:12" ht="15" customHeight="1" x14ac:dyDescent="0.2"/>
    <row r="60" spans="1:12" ht="15" customHeight="1" x14ac:dyDescent="0.2"/>
    <row r="61" spans="1:12" ht="15" customHeight="1" x14ac:dyDescent="0.2"/>
    <row r="62" spans="1:12" ht="15" customHeight="1" x14ac:dyDescent="0.2"/>
    <row r="63" spans="1:12" ht="15" customHeight="1" x14ac:dyDescent="0.2"/>
    <row r="64" spans="1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>
      <c r="J107" s="118"/>
    </row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spans="10:10" ht="15" customHeight="1" x14ac:dyDescent="0.2"/>
    <row r="114" spans="10:10" ht="15" customHeight="1" x14ac:dyDescent="0.2"/>
    <row r="115" spans="10:10" ht="15" customHeight="1" x14ac:dyDescent="0.2"/>
    <row r="116" spans="10:10" ht="15" customHeight="1" x14ac:dyDescent="0.2"/>
    <row r="117" spans="10:10" ht="15" customHeight="1" x14ac:dyDescent="0.2"/>
    <row r="118" spans="10:10" ht="15" customHeight="1" x14ac:dyDescent="0.2"/>
    <row r="119" spans="10:10" ht="15" customHeight="1" x14ac:dyDescent="0.2">
      <c r="J119" s="1" t="s">
        <v>41</v>
      </c>
    </row>
    <row r="120" spans="10:10" ht="15" customHeight="1" x14ac:dyDescent="0.2"/>
    <row r="121" spans="10:10" ht="15" customHeight="1" x14ac:dyDescent="0.2"/>
    <row r="122" spans="10:10" ht="15" customHeight="1" x14ac:dyDescent="0.2"/>
    <row r="123" spans="10:10" ht="15" customHeight="1" x14ac:dyDescent="0.2"/>
    <row r="124" spans="10:10" ht="15" customHeight="1" x14ac:dyDescent="0.2"/>
    <row r="125" spans="10:10" ht="15" customHeight="1" x14ac:dyDescent="0.2"/>
    <row r="126" spans="10:10" ht="15" customHeight="1" x14ac:dyDescent="0.2"/>
    <row r="127" spans="10:10" ht="15" customHeight="1" x14ac:dyDescent="0.2"/>
    <row r="128" spans="10:10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21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</sheetData>
  <sortState ref="A23:XFD51">
    <sortCondition ref="A2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3"/>
  <sheetViews>
    <sheetView topLeftCell="A29" workbookViewId="0">
      <pane ySplit="300" activePane="bottomLeft"/>
      <selection activeCell="A29" sqref="A1:XFD1048576"/>
      <selection pane="bottomLeft" activeCell="P126" sqref="P126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2" t="s">
        <v>28</v>
      </c>
      <c r="B1" s="299"/>
      <c r="C1" s="128"/>
      <c r="D1" s="133"/>
      <c r="E1" s="134"/>
      <c r="F1" s="129"/>
      <c r="G1" s="135"/>
      <c r="H1" s="136"/>
    </row>
    <row r="2" spans="1:9 16384:16384" ht="16.899999999999999" customHeight="1" x14ac:dyDescent="0.2">
      <c r="A2" s="130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88"/>
      <c r="G2" s="102"/>
      <c r="H2" s="137" t="s">
        <v>6</v>
      </c>
    </row>
    <row r="3" spans="1:9 16384:16384" ht="14.25" customHeight="1" x14ac:dyDescent="0.2">
      <c r="A3" s="131">
        <v>44386</v>
      </c>
      <c r="B3" s="76" t="s">
        <v>323</v>
      </c>
      <c r="C3" s="77" t="s">
        <v>324</v>
      </c>
      <c r="D3" s="77"/>
      <c r="E3" s="77" t="s">
        <v>325</v>
      </c>
      <c r="F3" s="207">
        <v>1</v>
      </c>
      <c r="G3" s="115"/>
      <c r="H3" s="208">
        <v>55000</v>
      </c>
    </row>
    <row r="4" spans="1:9 16384:16384" ht="14.25" customHeight="1" x14ac:dyDescent="0.2">
      <c r="A4" s="311">
        <v>44392</v>
      </c>
      <c r="B4" s="76" t="s">
        <v>640</v>
      </c>
      <c r="C4" s="77" t="s">
        <v>641</v>
      </c>
      <c r="D4" s="77" t="s">
        <v>65</v>
      </c>
      <c r="E4" s="77" t="s">
        <v>642</v>
      </c>
      <c r="F4" s="207">
        <v>1</v>
      </c>
      <c r="G4" s="115"/>
      <c r="H4" s="208">
        <v>82000</v>
      </c>
    </row>
    <row r="5" spans="1:9 16384:16384" ht="14.25" customHeight="1" x14ac:dyDescent="0.2">
      <c r="A5" s="311">
        <v>44404</v>
      </c>
      <c r="B5" s="76" t="s">
        <v>1082</v>
      </c>
      <c r="C5" s="77" t="s">
        <v>1083</v>
      </c>
      <c r="D5" s="77"/>
      <c r="E5" s="77" t="s">
        <v>1084</v>
      </c>
      <c r="F5" s="207">
        <v>1</v>
      </c>
      <c r="G5" s="115"/>
      <c r="H5" s="208">
        <v>79570</v>
      </c>
    </row>
    <row r="6" spans="1:9 16384:16384" ht="14.25" customHeight="1" x14ac:dyDescent="0.2">
      <c r="A6" s="311">
        <v>44406</v>
      </c>
      <c r="B6" s="76" t="s">
        <v>1196</v>
      </c>
      <c r="C6" s="77" t="s">
        <v>1197</v>
      </c>
      <c r="D6" s="77" t="s">
        <v>109</v>
      </c>
      <c r="E6" s="77" t="s">
        <v>1198</v>
      </c>
      <c r="F6" s="207">
        <v>1</v>
      </c>
      <c r="G6" s="115"/>
      <c r="H6" s="208">
        <v>40000</v>
      </c>
    </row>
    <row r="7" spans="1:9 16384:16384" ht="14.25" customHeight="1" x14ac:dyDescent="0.2">
      <c r="A7" s="138"/>
      <c r="B7" s="63"/>
      <c r="C7" s="64"/>
      <c r="D7" s="64"/>
      <c r="E7" s="23" t="s">
        <v>13</v>
      </c>
      <c r="F7" s="90">
        <f>SUM(F3:F6)</f>
        <v>4</v>
      </c>
      <c r="G7" s="80"/>
      <c r="H7" s="139">
        <f>SUM(H3:H6)</f>
        <v>256570</v>
      </c>
    </row>
    <row r="8" spans="1:9 16384:16384" ht="14.25" customHeight="1" x14ac:dyDescent="0.2">
      <c r="A8" s="348" t="s">
        <v>26</v>
      </c>
      <c r="B8" s="349"/>
      <c r="C8" s="39"/>
      <c r="D8" s="39"/>
      <c r="E8" s="39"/>
      <c r="F8" s="89"/>
      <c r="G8" s="91"/>
      <c r="H8" s="140"/>
    </row>
    <row r="9" spans="1:9 16384:16384" ht="15" customHeight="1" x14ac:dyDescent="0.2">
      <c r="A9" s="130" t="s">
        <v>0</v>
      </c>
      <c r="B9" s="65" t="s">
        <v>1</v>
      </c>
      <c r="C9" s="96" t="s">
        <v>2</v>
      </c>
      <c r="D9" s="96" t="s">
        <v>3</v>
      </c>
      <c r="E9" s="96" t="s">
        <v>8</v>
      </c>
      <c r="F9" s="88"/>
      <c r="G9" s="110" t="s">
        <v>12</v>
      </c>
      <c r="H9" s="141" t="s">
        <v>27</v>
      </c>
    </row>
    <row r="10" spans="1:9 16384:16384" s="24" customFormat="1" ht="15.75" customHeight="1" x14ac:dyDescent="0.2">
      <c r="A10" s="209">
        <v>44379</v>
      </c>
      <c r="B10" s="302" t="s">
        <v>142</v>
      </c>
      <c r="C10" s="206" t="s">
        <v>143</v>
      </c>
      <c r="D10" s="210"/>
      <c r="E10" s="303" t="s">
        <v>144</v>
      </c>
      <c r="F10" s="304">
        <v>1</v>
      </c>
      <c r="G10" s="305">
        <v>191</v>
      </c>
      <c r="H10" s="306" t="s">
        <v>145</v>
      </c>
      <c r="I10" s="307"/>
      <c r="XFD10" s="24">
        <f>SUM(F10:XFC10)</f>
        <v>192</v>
      </c>
    </row>
    <row r="11" spans="1:9 16384:16384" s="24" customFormat="1" ht="15.75" customHeight="1" x14ac:dyDescent="0.2">
      <c r="A11" s="209">
        <v>44383</v>
      </c>
      <c r="B11" s="302" t="s">
        <v>133</v>
      </c>
      <c r="C11" s="206" t="s">
        <v>134</v>
      </c>
      <c r="D11" s="210" t="s">
        <v>135</v>
      </c>
      <c r="E11" s="303" t="s">
        <v>136</v>
      </c>
      <c r="F11" s="304">
        <v>1</v>
      </c>
      <c r="G11" s="305">
        <v>304</v>
      </c>
      <c r="H11" s="306" t="s">
        <v>137</v>
      </c>
      <c r="I11" s="307"/>
      <c r="XFD11" s="24">
        <f>SUM(F11:XFC11)</f>
        <v>305</v>
      </c>
    </row>
    <row r="12" spans="1:9 16384:16384" s="24" customFormat="1" ht="15.75" customHeight="1" x14ac:dyDescent="0.2">
      <c r="A12" s="209">
        <v>44383</v>
      </c>
      <c r="B12" s="302" t="s">
        <v>138</v>
      </c>
      <c r="C12" s="206" t="s">
        <v>139</v>
      </c>
      <c r="D12" s="210" t="s">
        <v>140</v>
      </c>
      <c r="E12" s="303" t="s">
        <v>141</v>
      </c>
      <c r="F12" s="304">
        <v>1</v>
      </c>
      <c r="G12" s="305">
        <v>14</v>
      </c>
      <c r="H12" s="306" t="s">
        <v>137</v>
      </c>
      <c r="I12" s="307"/>
      <c r="XFD12" s="24">
        <f>SUM(F12:XFC12)</f>
        <v>15</v>
      </c>
    </row>
    <row r="13" spans="1:9 16384:16384" s="24" customFormat="1" ht="15.75" customHeight="1" x14ac:dyDescent="0.2">
      <c r="A13" s="209">
        <v>44385</v>
      </c>
      <c r="B13" s="302" t="s">
        <v>129</v>
      </c>
      <c r="C13" s="206" t="s">
        <v>125</v>
      </c>
      <c r="D13" s="210"/>
      <c r="E13" s="303" t="s">
        <v>126</v>
      </c>
      <c r="F13" s="304">
        <v>1</v>
      </c>
      <c r="G13" s="305">
        <v>30</v>
      </c>
      <c r="H13" s="306" t="s">
        <v>128</v>
      </c>
      <c r="I13" s="307"/>
    </row>
    <row r="14" spans="1:9 16384:16384" s="24" customFormat="1" ht="15.75" customHeight="1" x14ac:dyDescent="0.2">
      <c r="A14" s="209">
        <v>44385</v>
      </c>
      <c r="B14" s="302" t="s">
        <v>124</v>
      </c>
      <c r="C14" s="206" t="s">
        <v>125</v>
      </c>
      <c r="D14" s="210"/>
      <c r="E14" s="303" t="s">
        <v>126</v>
      </c>
      <c r="F14" s="304">
        <v>1</v>
      </c>
      <c r="G14" s="305">
        <v>30</v>
      </c>
      <c r="H14" s="306" t="s">
        <v>127</v>
      </c>
      <c r="I14" s="307"/>
      <c r="XFD14" s="24">
        <f t="shared" ref="XFD14:XFD24" si="0">SUM(F14:XFC14)</f>
        <v>31</v>
      </c>
    </row>
    <row r="15" spans="1:9 16384:16384" s="24" customFormat="1" ht="15.75" customHeight="1" x14ac:dyDescent="0.2">
      <c r="A15" s="209">
        <v>44385</v>
      </c>
      <c r="B15" s="302" t="s">
        <v>130</v>
      </c>
      <c r="C15" s="206" t="s">
        <v>131</v>
      </c>
      <c r="D15" s="210"/>
      <c r="E15" s="303" t="s">
        <v>132</v>
      </c>
      <c r="F15" s="304">
        <v>1</v>
      </c>
      <c r="G15" s="305">
        <v>25</v>
      </c>
      <c r="H15" s="306" t="s">
        <v>128</v>
      </c>
      <c r="I15" s="307"/>
      <c r="XFD15" s="24">
        <f t="shared" si="0"/>
        <v>26</v>
      </c>
    </row>
    <row r="16" spans="1:9 16384:16384" s="24" customFormat="1" ht="15.75" customHeight="1" x14ac:dyDescent="0.2">
      <c r="A16" s="209">
        <v>44386</v>
      </c>
      <c r="B16" s="302" t="s">
        <v>326</v>
      </c>
      <c r="C16" s="206" t="s">
        <v>327</v>
      </c>
      <c r="D16" s="210" t="s">
        <v>328</v>
      </c>
      <c r="E16" s="303" t="s">
        <v>329</v>
      </c>
      <c r="F16" s="304">
        <v>1</v>
      </c>
      <c r="G16" s="305">
        <v>53</v>
      </c>
      <c r="H16" s="306" t="s">
        <v>137</v>
      </c>
      <c r="I16" s="317"/>
      <c r="XFD16" s="24">
        <f t="shared" si="0"/>
        <v>54</v>
      </c>
    </row>
    <row r="17" spans="1:9 16384:16384" s="24" customFormat="1" ht="15.75" customHeight="1" x14ac:dyDescent="0.2">
      <c r="A17" s="209">
        <v>44386</v>
      </c>
      <c r="B17" s="302" t="s">
        <v>330</v>
      </c>
      <c r="C17" s="206" t="s">
        <v>327</v>
      </c>
      <c r="D17" s="210" t="s">
        <v>328</v>
      </c>
      <c r="E17" s="303" t="s">
        <v>329</v>
      </c>
      <c r="F17" s="304">
        <v>1</v>
      </c>
      <c r="G17" s="305">
        <v>50</v>
      </c>
      <c r="H17" s="306" t="s">
        <v>331</v>
      </c>
      <c r="I17" s="317"/>
      <c r="XFD17" s="24">
        <f t="shared" si="0"/>
        <v>51</v>
      </c>
    </row>
    <row r="18" spans="1:9 16384:16384" s="24" customFormat="1" ht="15.75" customHeight="1" x14ac:dyDescent="0.2">
      <c r="A18" s="209">
        <v>44393</v>
      </c>
      <c r="B18" s="302" t="s">
        <v>636</v>
      </c>
      <c r="C18" s="206" t="s">
        <v>637</v>
      </c>
      <c r="D18" s="210" t="s">
        <v>638</v>
      </c>
      <c r="E18" s="303" t="s">
        <v>639</v>
      </c>
      <c r="F18" s="304">
        <v>1</v>
      </c>
      <c r="G18" s="305">
        <v>96</v>
      </c>
      <c r="H18" s="306" t="s">
        <v>137</v>
      </c>
      <c r="I18" s="317"/>
      <c r="XFD18" s="24">
        <f t="shared" si="0"/>
        <v>97</v>
      </c>
    </row>
    <row r="19" spans="1:9 16384:16384" s="24" customFormat="1" ht="15.75" customHeight="1" x14ac:dyDescent="0.2">
      <c r="A19" s="209">
        <v>44399</v>
      </c>
      <c r="B19" s="302" t="s">
        <v>782</v>
      </c>
      <c r="C19" s="206" t="s">
        <v>783</v>
      </c>
      <c r="D19" s="210" t="s">
        <v>89</v>
      </c>
      <c r="E19" s="303" t="s">
        <v>784</v>
      </c>
      <c r="F19" s="304">
        <v>1</v>
      </c>
      <c r="G19" s="305">
        <v>25</v>
      </c>
      <c r="H19" s="306" t="s">
        <v>128</v>
      </c>
      <c r="I19" s="317"/>
      <c r="XFD19" s="24">
        <f t="shared" si="0"/>
        <v>26</v>
      </c>
    </row>
    <row r="20" spans="1:9 16384:16384" s="24" customFormat="1" ht="15.75" customHeight="1" x14ac:dyDescent="0.2">
      <c r="A20" s="209">
        <v>44399</v>
      </c>
      <c r="B20" s="302" t="s">
        <v>785</v>
      </c>
      <c r="C20" s="206" t="s">
        <v>786</v>
      </c>
      <c r="D20" s="210" t="s">
        <v>787</v>
      </c>
      <c r="E20" s="303" t="s">
        <v>788</v>
      </c>
      <c r="F20" s="304">
        <v>1</v>
      </c>
      <c r="G20" s="305">
        <v>32</v>
      </c>
      <c r="H20" s="306" t="s">
        <v>789</v>
      </c>
      <c r="I20" s="317"/>
      <c r="XFD20" s="24">
        <f t="shared" si="0"/>
        <v>33</v>
      </c>
    </row>
    <row r="21" spans="1:9 16384:16384" s="24" customFormat="1" ht="15.75" customHeight="1" x14ac:dyDescent="0.2">
      <c r="A21" s="209">
        <v>44399</v>
      </c>
      <c r="B21" s="302" t="s">
        <v>790</v>
      </c>
      <c r="C21" s="206" t="s">
        <v>791</v>
      </c>
      <c r="D21" s="210" t="s">
        <v>79</v>
      </c>
      <c r="E21" s="303" t="s">
        <v>792</v>
      </c>
      <c r="F21" s="304">
        <v>1</v>
      </c>
      <c r="G21" s="305">
        <v>28</v>
      </c>
      <c r="H21" s="306" t="s">
        <v>127</v>
      </c>
      <c r="I21" s="317"/>
      <c r="XFD21" s="24">
        <f t="shared" si="0"/>
        <v>29</v>
      </c>
    </row>
    <row r="22" spans="1:9 16384:16384" s="24" customFormat="1" ht="15.75" customHeight="1" x14ac:dyDescent="0.2">
      <c r="A22" s="209">
        <v>44399</v>
      </c>
      <c r="B22" s="302" t="s">
        <v>793</v>
      </c>
      <c r="C22" s="206" t="s">
        <v>794</v>
      </c>
      <c r="D22" s="210" t="s">
        <v>795</v>
      </c>
      <c r="E22" s="303" t="s">
        <v>796</v>
      </c>
      <c r="F22" s="304">
        <v>1</v>
      </c>
      <c r="G22" s="305">
        <v>8</v>
      </c>
      <c r="H22" s="306" t="s">
        <v>128</v>
      </c>
      <c r="I22" s="307"/>
      <c r="XFD22" s="24">
        <f t="shared" si="0"/>
        <v>9</v>
      </c>
    </row>
    <row r="23" spans="1:9 16384:16384" s="24" customFormat="1" ht="15.75" customHeight="1" x14ac:dyDescent="0.2">
      <c r="A23" s="209">
        <v>44399</v>
      </c>
      <c r="B23" s="302" t="s">
        <v>797</v>
      </c>
      <c r="C23" s="206" t="s">
        <v>798</v>
      </c>
      <c r="D23" s="210" t="s">
        <v>89</v>
      </c>
      <c r="E23" s="303" t="s">
        <v>796</v>
      </c>
      <c r="F23" s="304">
        <v>1</v>
      </c>
      <c r="G23" s="305">
        <v>0</v>
      </c>
      <c r="H23" s="306" t="s">
        <v>799</v>
      </c>
      <c r="I23" s="307"/>
      <c r="XFD23" s="24">
        <f t="shared" si="0"/>
        <v>1</v>
      </c>
    </row>
    <row r="24" spans="1:9 16384:16384" s="24" customFormat="1" ht="15.75" customHeight="1" x14ac:dyDescent="0.2">
      <c r="A24" s="209">
        <v>44399</v>
      </c>
      <c r="B24" s="302" t="s">
        <v>800</v>
      </c>
      <c r="C24" s="206" t="s">
        <v>798</v>
      </c>
      <c r="D24" s="210" t="s">
        <v>89</v>
      </c>
      <c r="E24" s="303" t="s">
        <v>796</v>
      </c>
      <c r="F24" s="304">
        <v>1</v>
      </c>
      <c r="G24" s="305">
        <v>8</v>
      </c>
      <c r="H24" s="306" t="s">
        <v>128</v>
      </c>
      <c r="I24" s="307"/>
      <c r="XFD24" s="24">
        <f t="shared" si="0"/>
        <v>9</v>
      </c>
    </row>
    <row r="25" spans="1:9 16384:16384" ht="15.75" customHeight="1" x14ac:dyDescent="0.2">
      <c r="A25" s="142"/>
      <c r="B25" s="57"/>
      <c r="C25" s="58"/>
      <c r="D25" s="45"/>
      <c r="E25" s="20" t="s">
        <v>13</v>
      </c>
      <c r="F25" s="90">
        <f>SUM(F10:F24)</f>
        <v>15</v>
      </c>
      <c r="G25" s="117"/>
      <c r="H25" s="143"/>
    </row>
    <row r="26" spans="1:9 16384:16384" ht="15.75" customHeight="1" x14ac:dyDescent="0.2">
      <c r="A26" s="350" t="s">
        <v>10</v>
      </c>
      <c r="B26" s="351"/>
      <c r="C26" s="39"/>
      <c r="D26" s="55"/>
      <c r="E26" s="56"/>
      <c r="F26" s="109"/>
      <c r="G26" s="86"/>
      <c r="H26" s="144"/>
    </row>
    <row r="27" spans="1:9 16384:16384" ht="16.149999999999999" customHeight="1" x14ac:dyDescent="0.2">
      <c r="A27" s="145" t="s">
        <v>0</v>
      </c>
      <c r="B27" s="65" t="s">
        <v>1</v>
      </c>
      <c r="C27" s="96" t="s">
        <v>2</v>
      </c>
      <c r="D27" s="96" t="s">
        <v>3</v>
      </c>
      <c r="E27" s="96" t="s">
        <v>8</v>
      </c>
      <c r="F27" s="110"/>
      <c r="G27" s="111"/>
      <c r="H27" s="146"/>
    </row>
    <row r="28" spans="1:9 16384:16384" ht="16.5" customHeight="1" x14ac:dyDescent="0.2">
      <c r="A28" s="209">
        <v>44379</v>
      </c>
      <c r="B28" s="205" t="s">
        <v>87</v>
      </c>
      <c r="C28" s="206" t="s">
        <v>90</v>
      </c>
      <c r="D28" s="206" t="s">
        <v>91</v>
      </c>
      <c r="E28" s="210" t="s">
        <v>92</v>
      </c>
      <c r="F28" s="203">
        <v>1</v>
      </c>
      <c r="G28" s="194"/>
      <c r="H28" s="195"/>
    </row>
    <row r="29" spans="1:9 16384:16384" ht="15" customHeight="1" x14ac:dyDescent="0.2">
      <c r="A29" s="209">
        <v>44393</v>
      </c>
      <c r="B29" s="205" t="s">
        <v>807</v>
      </c>
      <c r="C29" s="206" t="s">
        <v>808</v>
      </c>
      <c r="D29" s="206"/>
      <c r="E29" s="210" t="s">
        <v>809</v>
      </c>
      <c r="F29" s="203">
        <v>1</v>
      </c>
      <c r="G29" s="247"/>
      <c r="H29" s="195"/>
    </row>
    <row r="30" spans="1:9 16384:16384" ht="16.5" customHeight="1" x14ac:dyDescent="0.2">
      <c r="A30" s="209">
        <v>44397</v>
      </c>
      <c r="B30" s="205" t="s">
        <v>803</v>
      </c>
      <c r="C30" s="206" t="s">
        <v>804</v>
      </c>
      <c r="D30" s="206" t="s">
        <v>805</v>
      </c>
      <c r="E30" s="210" t="s">
        <v>806</v>
      </c>
      <c r="F30" s="203">
        <v>1</v>
      </c>
      <c r="G30" s="247"/>
      <c r="H30" s="195"/>
    </row>
    <row r="31" spans="1:9 16384:16384" ht="16.5" customHeight="1" x14ac:dyDescent="0.2">
      <c r="A31" s="209">
        <v>44406</v>
      </c>
      <c r="B31" s="205" t="s">
        <v>1207</v>
      </c>
      <c r="C31" s="206" t="s">
        <v>1208</v>
      </c>
      <c r="D31" s="206" t="s">
        <v>306</v>
      </c>
      <c r="E31" s="210" t="s">
        <v>1209</v>
      </c>
      <c r="F31" s="203">
        <v>1</v>
      </c>
      <c r="G31" s="247"/>
      <c r="H31" s="195"/>
    </row>
    <row r="32" spans="1:9 16384:16384" ht="16.5" customHeight="1" x14ac:dyDescent="0.2">
      <c r="A32" s="209">
        <v>44406</v>
      </c>
      <c r="B32" s="205" t="s">
        <v>1210</v>
      </c>
      <c r="C32" s="206" t="s">
        <v>1211</v>
      </c>
      <c r="D32" s="206" t="s">
        <v>306</v>
      </c>
      <c r="E32" s="210" t="s">
        <v>1209</v>
      </c>
      <c r="F32" s="203">
        <v>1</v>
      </c>
      <c r="G32" s="247"/>
      <c r="H32" s="195"/>
    </row>
    <row r="33" spans="1:8" ht="16.5" customHeight="1" x14ac:dyDescent="0.2">
      <c r="A33" s="209">
        <v>44406</v>
      </c>
      <c r="B33" s="205" t="s">
        <v>1212</v>
      </c>
      <c r="C33" s="206" t="s">
        <v>1213</v>
      </c>
      <c r="D33" s="206" t="s">
        <v>306</v>
      </c>
      <c r="E33" s="210" t="s">
        <v>1209</v>
      </c>
      <c r="F33" s="203">
        <v>1</v>
      </c>
      <c r="G33" s="247"/>
      <c r="H33" s="195"/>
    </row>
    <row r="34" spans="1:8" ht="16.5" customHeight="1" x14ac:dyDescent="0.2">
      <c r="A34" s="209">
        <v>44406</v>
      </c>
      <c r="B34" s="205" t="s">
        <v>1214</v>
      </c>
      <c r="C34" s="206" t="s">
        <v>1215</v>
      </c>
      <c r="D34" s="206" t="s">
        <v>306</v>
      </c>
      <c r="E34" s="210" t="s">
        <v>1209</v>
      </c>
      <c r="F34" s="203">
        <v>1</v>
      </c>
      <c r="G34" s="247"/>
      <c r="H34" s="195"/>
    </row>
    <row r="35" spans="1:8" ht="16.5" customHeight="1" x14ac:dyDescent="0.2">
      <c r="A35" s="209">
        <v>44406</v>
      </c>
      <c r="B35" s="205" t="s">
        <v>1216</v>
      </c>
      <c r="C35" s="206" t="s">
        <v>1217</v>
      </c>
      <c r="D35" s="206" t="s">
        <v>306</v>
      </c>
      <c r="E35" s="210" t="s">
        <v>1209</v>
      </c>
      <c r="F35" s="203">
        <v>1</v>
      </c>
      <c r="G35" s="247"/>
      <c r="H35" s="195"/>
    </row>
    <row r="36" spans="1:8" ht="16.5" customHeight="1" x14ac:dyDescent="0.2">
      <c r="A36" s="209">
        <v>44406</v>
      </c>
      <c r="B36" s="205" t="s">
        <v>1218</v>
      </c>
      <c r="C36" s="206" t="s">
        <v>1219</v>
      </c>
      <c r="D36" s="206" t="s">
        <v>306</v>
      </c>
      <c r="E36" s="210" t="s">
        <v>1209</v>
      </c>
      <c r="F36" s="203">
        <v>1</v>
      </c>
      <c r="G36" s="247"/>
      <c r="H36" s="195"/>
    </row>
    <row r="37" spans="1:8" ht="16.5" customHeight="1" x14ac:dyDescent="0.2">
      <c r="A37" s="209">
        <v>44406</v>
      </c>
      <c r="B37" s="205" t="s">
        <v>1220</v>
      </c>
      <c r="C37" s="206" t="s">
        <v>1221</v>
      </c>
      <c r="D37" s="206" t="s">
        <v>306</v>
      </c>
      <c r="E37" s="210" t="s">
        <v>1209</v>
      </c>
      <c r="F37" s="203">
        <v>1</v>
      </c>
      <c r="G37" s="247"/>
      <c r="H37" s="195"/>
    </row>
    <row r="38" spans="1:8" ht="16.5" customHeight="1" x14ac:dyDescent="0.2">
      <c r="A38" s="209">
        <v>44406</v>
      </c>
      <c r="B38" s="205" t="s">
        <v>1222</v>
      </c>
      <c r="C38" s="206" t="s">
        <v>1223</v>
      </c>
      <c r="D38" s="206" t="s">
        <v>306</v>
      </c>
      <c r="E38" s="210" t="s">
        <v>1209</v>
      </c>
      <c r="F38" s="203">
        <v>1</v>
      </c>
      <c r="G38" s="247"/>
      <c r="H38" s="195"/>
    </row>
    <row r="39" spans="1:8" ht="16.5" customHeight="1" x14ac:dyDescent="0.2">
      <c r="A39" s="209">
        <v>44406</v>
      </c>
      <c r="B39" s="205" t="s">
        <v>1224</v>
      </c>
      <c r="C39" s="206" t="s">
        <v>1219</v>
      </c>
      <c r="D39" s="206" t="s">
        <v>306</v>
      </c>
      <c r="E39" s="210" t="s">
        <v>1209</v>
      </c>
      <c r="F39" s="203">
        <v>1</v>
      </c>
      <c r="G39" s="247"/>
      <c r="H39" s="195"/>
    </row>
    <row r="40" spans="1:8" ht="16.5" customHeight="1" x14ac:dyDescent="0.2">
      <c r="A40" s="209">
        <v>44406</v>
      </c>
      <c r="B40" s="205" t="s">
        <v>1225</v>
      </c>
      <c r="C40" s="206" t="s">
        <v>1226</v>
      </c>
      <c r="D40" s="206" t="s">
        <v>306</v>
      </c>
      <c r="E40" s="210" t="s">
        <v>1209</v>
      </c>
      <c r="F40" s="203">
        <v>1</v>
      </c>
      <c r="G40" s="247"/>
      <c r="H40" s="195"/>
    </row>
    <row r="41" spans="1:8" ht="16.5" customHeight="1" x14ac:dyDescent="0.2">
      <c r="A41" s="209">
        <v>44406</v>
      </c>
      <c r="B41" s="205" t="s">
        <v>1227</v>
      </c>
      <c r="C41" s="206" t="s">
        <v>1228</v>
      </c>
      <c r="D41" s="206" t="s">
        <v>306</v>
      </c>
      <c r="E41" s="210" t="s">
        <v>1209</v>
      </c>
      <c r="F41" s="203">
        <v>1</v>
      </c>
      <c r="G41" s="247"/>
      <c r="H41" s="195"/>
    </row>
    <row r="42" spans="1:8" ht="16.5" customHeight="1" x14ac:dyDescent="0.2">
      <c r="A42" s="209">
        <v>44406</v>
      </c>
      <c r="B42" s="205" t="s">
        <v>1229</v>
      </c>
      <c r="C42" s="206" t="s">
        <v>1230</v>
      </c>
      <c r="D42" s="206" t="s">
        <v>306</v>
      </c>
      <c r="E42" s="210" t="s">
        <v>1209</v>
      </c>
      <c r="F42" s="203">
        <v>1</v>
      </c>
      <c r="G42" s="247"/>
      <c r="H42" s="195"/>
    </row>
    <row r="43" spans="1:8" ht="16.5" customHeight="1" x14ac:dyDescent="0.2">
      <c r="A43" s="209">
        <v>44406</v>
      </c>
      <c r="B43" s="205" t="s">
        <v>1231</v>
      </c>
      <c r="C43" s="206" t="s">
        <v>1232</v>
      </c>
      <c r="D43" s="206" t="s">
        <v>306</v>
      </c>
      <c r="E43" s="210" t="s">
        <v>1209</v>
      </c>
      <c r="F43" s="203">
        <v>1</v>
      </c>
      <c r="G43" s="247"/>
      <c r="H43" s="195"/>
    </row>
    <row r="44" spans="1:8" ht="16.5" customHeight="1" x14ac:dyDescent="0.2">
      <c r="A44" s="209">
        <v>44406</v>
      </c>
      <c r="B44" s="205" t="s">
        <v>1233</v>
      </c>
      <c r="C44" s="206" t="s">
        <v>1234</v>
      </c>
      <c r="D44" s="206" t="s">
        <v>306</v>
      </c>
      <c r="E44" s="210" t="s">
        <v>1209</v>
      </c>
      <c r="F44" s="203">
        <v>1</v>
      </c>
      <c r="G44" s="247"/>
      <c r="H44" s="195"/>
    </row>
    <row r="45" spans="1:8" ht="16.5" customHeight="1" x14ac:dyDescent="0.2">
      <c r="A45" s="209">
        <v>44406</v>
      </c>
      <c r="B45" s="205" t="s">
        <v>1235</v>
      </c>
      <c r="C45" s="206" t="s">
        <v>1236</v>
      </c>
      <c r="D45" s="206" t="s">
        <v>306</v>
      </c>
      <c r="E45" s="210" t="s">
        <v>1209</v>
      </c>
      <c r="F45" s="203">
        <v>1</v>
      </c>
      <c r="G45" s="247"/>
      <c r="H45" s="195"/>
    </row>
    <row r="46" spans="1:8" ht="16.5" customHeight="1" x14ac:dyDescent="0.2">
      <c r="A46" s="209">
        <v>44406</v>
      </c>
      <c r="B46" s="205" t="s">
        <v>1237</v>
      </c>
      <c r="C46" s="206" t="s">
        <v>1238</v>
      </c>
      <c r="D46" s="206" t="s">
        <v>306</v>
      </c>
      <c r="E46" s="210" t="s">
        <v>1209</v>
      </c>
      <c r="F46" s="203">
        <v>1</v>
      </c>
      <c r="G46" s="247"/>
      <c r="H46" s="195"/>
    </row>
    <row r="47" spans="1:8" ht="16.5" customHeight="1" x14ac:dyDescent="0.2">
      <c r="A47" s="209">
        <v>44406</v>
      </c>
      <c r="B47" s="205" t="s">
        <v>1239</v>
      </c>
      <c r="C47" s="206" t="s">
        <v>1240</v>
      </c>
      <c r="D47" s="206" t="s">
        <v>306</v>
      </c>
      <c r="E47" s="210" t="s">
        <v>1209</v>
      </c>
      <c r="F47" s="203">
        <v>1</v>
      </c>
      <c r="G47" s="247"/>
      <c r="H47" s="195"/>
    </row>
    <row r="48" spans="1:8" ht="16.5" customHeight="1" x14ac:dyDescent="0.2">
      <c r="A48" s="209">
        <v>44406</v>
      </c>
      <c r="B48" s="205" t="s">
        <v>1241</v>
      </c>
      <c r="C48" s="206" t="s">
        <v>1242</v>
      </c>
      <c r="D48" s="206" t="s">
        <v>306</v>
      </c>
      <c r="E48" s="210" t="s">
        <v>1209</v>
      </c>
      <c r="F48" s="203">
        <v>1</v>
      </c>
      <c r="G48" s="247"/>
      <c r="H48" s="195"/>
    </row>
    <row r="49" spans="1:8" ht="16.5" customHeight="1" x14ac:dyDescent="0.2">
      <c r="A49" s="209">
        <v>44406</v>
      </c>
      <c r="B49" s="205" t="s">
        <v>1243</v>
      </c>
      <c r="C49" s="206" t="s">
        <v>1244</v>
      </c>
      <c r="D49" s="206" t="s">
        <v>306</v>
      </c>
      <c r="E49" s="210" t="s">
        <v>1209</v>
      </c>
      <c r="F49" s="203">
        <v>1</v>
      </c>
      <c r="G49" s="247"/>
      <c r="H49" s="195"/>
    </row>
    <row r="50" spans="1:8" ht="16.5" customHeight="1" x14ac:dyDescent="0.2">
      <c r="A50" s="209">
        <v>44406</v>
      </c>
      <c r="B50" s="205" t="s">
        <v>1245</v>
      </c>
      <c r="C50" s="206" t="s">
        <v>1246</v>
      </c>
      <c r="D50" s="206" t="s">
        <v>306</v>
      </c>
      <c r="E50" s="210" t="s">
        <v>1209</v>
      </c>
      <c r="F50" s="203">
        <v>1</v>
      </c>
      <c r="G50" s="247"/>
      <c r="H50" s="195"/>
    </row>
    <row r="51" spans="1:8" ht="15" customHeight="1" x14ac:dyDescent="0.2">
      <c r="A51" s="209">
        <v>44406</v>
      </c>
      <c r="B51" s="205" t="s">
        <v>1247</v>
      </c>
      <c r="C51" s="206" t="s">
        <v>1248</v>
      </c>
      <c r="D51" s="206" t="s">
        <v>306</v>
      </c>
      <c r="E51" s="210" t="s">
        <v>1209</v>
      </c>
      <c r="F51" s="203">
        <v>1</v>
      </c>
      <c r="G51" s="247"/>
      <c r="H51" s="195"/>
    </row>
    <row r="52" spans="1:8" ht="15" customHeight="1" x14ac:dyDescent="0.2">
      <c r="A52" s="209">
        <v>44406</v>
      </c>
      <c r="B52" s="205" t="s">
        <v>1249</v>
      </c>
      <c r="C52" s="206" t="s">
        <v>1250</v>
      </c>
      <c r="D52" s="206" t="s">
        <v>306</v>
      </c>
      <c r="E52" s="210" t="s">
        <v>1209</v>
      </c>
      <c r="F52" s="203">
        <v>1</v>
      </c>
      <c r="G52" s="247"/>
      <c r="H52" s="195"/>
    </row>
    <row r="53" spans="1:8" ht="15" customHeight="1" x14ac:dyDescent="0.2">
      <c r="A53" s="209">
        <v>44406</v>
      </c>
      <c r="B53" s="205" t="s">
        <v>1251</v>
      </c>
      <c r="C53" s="206" t="s">
        <v>1252</v>
      </c>
      <c r="D53" s="206" t="s">
        <v>306</v>
      </c>
      <c r="E53" s="210" t="s">
        <v>1209</v>
      </c>
      <c r="F53" s="203">
        <v>1</v>
      </c>
      <c r="G53" s="247"/>
      <c r="H53" s="195"/>
    </row>
    <row r="54" spans="1:8" ht="15" customHeight="1" x14ac:dyDescent="0.2">
      <c r="A54" s="209">
        <v>44406</v>
      </c>
      <c r="B54" s="205" t="s">
        <v>1253</v>
      </c>
      <c r="C54" s="206" t="s">
        <v>1254</v>
      </c>
      <c r="D54" s="206" t="s">
        <v>306</v>
      </c>
      <c r="E54" s="210" t="s">
        <v>1209</v>
      </c>
      <c r="F54" s="203">
        <v>1</v>
      </c>
      <c r="G54" s="247"/>
      <c r="H54" s="195"/>
    </row>
    <row r="55" spans="1:8" ht="15" customHeight="1" x14ac:dyDescent="0.2">
      <c r="A55" s="209">
        <v>44406</v>
      </c>
      <c r="B55" s="205" t="s">
        <v>1255</v>
      </c>
      <c r="C55" s="206" t="s">
        <v>1256</v>
      </c>
      <c r="D55" s="206" t="s">
        <v>306</v>
      </c>
      <c r="E55" s="210" t="s">
        <v>1209</v>
      </c>
      <c r="F55" s="203">
        <v>1</v>
      </c>
      <c r="G55" s="247"/>
      <c r="H55" s="195"/>
    </row>
    <row r="56" spans="1:8" ht="15.75" customHeight="1" x14ac:dyDescent="0.2">
      <c r="A56" s="147"/>
      <c r="B56" s="60"/>
      <c r="C56" s="61"/>
      <c r="D56" s="49"/>
      <c r="E56" s="59" t="s">
        <v>25</v>
      </c>
      <c r="F56" s="112">
        <f>SUM(F28:F55)</f>
        <v>28</v>
      </c>
      <c r="G56" s="114"/>
      <c r="H56" s="148"/>
    </row>
    <row r="57" spans="1:8" ht="15.75" customHeight="1" x14ac:dyDescent="0.2">
      <c r="A57" s="300" t="s">
        <v>24</v>
      </c>
      <c r="B57" s="62"/>
      <c r="C57" s="35"/>
      <c r="D57" s="36"/>
      <c r="E57" s="37"/>
      <c r="F57" s="113"/>
      <c r="G57" s="247"/>
      <c r="H57" s="195"/>
    </row>
    <row r="58" spans="1:8" ht="15.75" customHeight="1" x14ac:dyDescent="0.2">
      <c r="A58" s="221" t="s">
        <v>0</v>
      </c>
      <c r="B58" s="222" t="s">
        <v>1</v>
      </c>
      <c r="C58" s="190" t="s">
        <v>2</v>
      </c>
      <c r="D58" s="190" t="s">
        <v>3</v>
      </c>
      <c r="E58" s="245" t="s">
        <v>8</v>
      </c>
      <c r="F58" s="246"/>
      <c r="G58" s="111"/>
      <c r="H58" s="146"/>
    </row>
    <row r="59" spans="1:8" ht="13.9" customHeight="1" x14ac:dyDescent="0.2">
      <c r="A59" s="149">
        <v>44378</v>
      </c>
      <c r="B59" s="76" t="s">
        <v>118</v>
      </c>
      <c r="C59" s="73" t="s">
        <v>119</v>
      </c>
      <c r="D59" s="77"/>
      <c r="E59" s="73" t="s">
        <v>95</v>
      </c>
      <c r="F59" s="74">
        <v>1</v>
      </c>
      <c r="G59" s="194"/>
      <c r="H59" s="195"/>
    </row>
    <row r="60" spans="1:8" ht="13.9" customHeight="1" x14ac:dyDescent="0.2">
      <c r="A60" s="149">
        <v>44378</v>
      </c>
      <c r="B60" s="76" t="s">
        <v>120</v>
      </c>
      <c r="C60" s="73" t="s">
        <v>121</v>
      </c>
      <c r="D60" s="77"/>
      <c r="E60" s="73" t="s">
        <v>95</v>
      </c>
      <c r="F60" s="74">
        <v>1</v>
      </c>
      <c r="G60" s="247"/>
      <c r="H60" s="195"/>
    </row>
    <row r="61" spans="1:8" ht="13.9" customHeight="1" x14ac:dyDescent="0.2">
      <c r="A61" s="149">
        <v>44378</v>
      </c>
      <c r="B61" s="76" t="s">
        <v>122</v>
      </c>
      <c r="C61" s="73" t="s">
        <v>123</v>
      </c>
      <c r="D61" s="77"/>
      <c r="E61" s="73" t="s">
        <v>95</v>
      </c>
      <c r="F61" s="74">
        <v>1</v>
      </c>
      <c r="G61" s="247"/>
      <c r="H61" s="195"/>
    </row>
    <row r="62" spans="1:8" ht="13.9" customHeight="1" x14ac:dyDescent="0.2">
      <c r="A62" s="149">
        <v>44379</v>
      </c>
      <c r="B62" s="76" t="s">
        <v>115</v>
      </c>
      <c r="C62" s="73" t="s">
        <v>116</v>
      </c>
      <c r="D62" s="77"/>
      <c r="E62" s="73" t="s">
        <v>117</v>
      </c>
      <c r="F62" s="74">
        <v>1</v>
      </c>
      <c r="G62" s="247"/>
      <c r="H62" s="195"/>
    </row>
    <row r="63" spans="1:8" ht="13.9" customHeight="1" x14ac:dyDescent="0.2">
      <c r="A63" s="149">
        <v>44383</v>
      </c>
      <c r="B63" s="76" t="s">
        <v>101</v>
      </c>
      <c r="C63" s="73" t="s">
        <v>102</v>
      </c>
      <c r="D63" s="77"/>
      <c r="E63" s="73" t="s">
        <v>95</v>
      </c>
      <c r="F63" s="74">
        <v>1</v>
      </c>
      <c r="G63" s="247"/>
      <c r="H63" s="195"/>
    </row>
    <row r="64" spans="1:8" ht="13.9" customHeight="1" x14ac:dyDescent="0.2">
      <c r="A64" s="149">
        <v>44383</v>
      </c>
      <c r="B64" s="76" t="s">
        <v>103</v>
      </c>
      <c r="C64" s="73" t="s">
        <v>104</v>
      </c>
      <c r="D64" s="77"/>
      <c r="E64" s="73" t="s">
        <v>105</v>
      </c>
      <c r="F64" s="74">
        <v>1</v>
      </c>
      <c r="G64" s="247"/>
      <c r="H64" s="195"/>
    </row>
    <row r="65" spans="1:8" ht="13.9" customHeight="1" x14ac:dyDescent="0.2">
      <c r="A65" s="149">
        <v>44383</v>
      </c>
      <c r="B65" s="76" t="s">
        <v>106</v>
      </c>
      <c r="C65" s="73" t="s">
        <v>107</v>
      </c>
      <c r="D65" s="77"/>
      <c r="E65" s="73" t="s">
        <v>95</v>
      </c>
      <c r="F65" s="74">
        <v>1</v>
      </c>
      <c r="G65" s="247"/>
      <c r="H65" s="195"/>
    </row>
    <row r="66" spans="1:8" ht="13.9" customHeight="1" x14ac:dyDescent="0.2">
      <c r="A66" s="149">
        <v>44383</v>
      </c>
      <c r="B66" s="76" t="s">
        <v>111</v>
      </c>
      <c r="C66" s="73" t="s">
        <v>108</v>
      </c>
      <c r="D66" s="77" t="s">
        <v>109</v>
      </c>
      <c r="E66" s="73" t="s">
        <v>95</v>
      </c>
      <c r="F66" s="74">
        <v>1</v>
      </c>
      <c r="G66" s="247"/>
      <c r="H66" s="195"/>
    </row>
    <row r="67" spans="1:8" ht="13.9" customHeight="1" x14ac:dyDescent="0.2">
      <c r="A67" s="149">
        <v>44383</v>
      </c>
      <c r="B67" s="76" t="s">
        <v>110</v>
      </c>
      <c r="C67" s="73" t="s">
        <v>112</v>
      </c>
      <c r="D67" s="77"/>
      <c r="E67" s="73" t="s">
        <v>95</v>
      </c>
      <c r="F67" s="74">
        <v>1</v>
      </c>
      <c r="G67" s="247"/>
      <c r="H67" s="195"/>
    </row>
    <row r="68" spans="1:8" ht="13.9" customHeight="1" x14ac:dyDescent="0.2">
      <c r="A68" s="149">
        <v>44383</v>
      </c>
      <c r="B68" s="76" t="s">
        <v>113</v>
      </c>
      <c r="C68" s="73" t="s">
        <v>114</v>
      </c>
      <c r="D68" s="77"/>
      <c r="E68" s="73" t="s">
        <v>95</v>
      </c>
      <c r="F68" s="74">
        <v>1</v>
      </c>
      <c r="G68" s="247"/>
      <c r="H68" s="195"/>
    </row>
    <row r="69" spans="1:8" ht="13.9" customHeight="1" x14ac:dyDescent="0.2">
      <c r="A69" s="149">
        <v>44384</v>
      </c>
      <c r="B69" s="76" t="s">
        <v>93</v>
      </c>
      <c r="C69" s="73" t="s">
        <v>94</v>
      </c>
      <c r="D69" s="77"/>
      <c r="E69" s="73" t="s">
        <v>95</v>
      </c>
      <c r="F69" s="74">
        <v>1</v>
      </c>
      <c r="G69" s="247"/>
      <c r="H69" s="195"/>
    </row>
    <row r="70" spans="1:8" ht="13.9" customHeight="1" x14ac:dyDescent="0.2">
      <c r="A70" s="149">
        <v>44384</v>
      </c>
      <c r="B70" s="76" t="s">
        <v>96</v>
      </c>
      <c r="C70" s="73" t="s">
        <v>97</v>
      </c>
      <c r="D70" s="77"/>
      <c r="E70" s="73" t="s">
        <v>98</v>
      </c>
      <c r="F70" s="74">
        <v>1</v>
      </c>
      <c r="G70" s="247"/>
      <c r="H70" s="195"/>
    </row>
    <row r="71" spans="1:8" ht="13.9" customHeight="1" x14ac:dyDescent="0.2">
      <c r="A71" s="131">
        <v>44384</v>
      </c>
      <c r="B71" s="76" t="s">
        <v>99</v>
      </c>
      <c r="C71" s="73" t="s">
        <v>100</v>
      </c>
      <c r="D71" s="77"/>
      <c r="E71" s="73" t="s">
        <v>98</v>
      </c>
      <c r="F71" s="74">
        <v>1</v>
      </c>
      <c r="G71" s="247"/>
      <c r="H71" s="195"/>
    </row>
    <row r="72" spans="1:8" ht="13.9" customHeight="1" x14ac:dyDescent="0.2">
      <c r="A72" s="149">
        <v>44386</v>
      </c>
      <c r="B72" s="76" t="s">
        <v>337</v>
      </c>
      <c r="C72" s="73" t="s">
        <v>338</v>
      </c>
      <c r="D72" s="77"/>
      <c r="E72" s="73" t="s">
        <v>339</v>
      </c>
      <c r="F72" s="74">
        <v>1</v>
      </c>
      <c r="G72" s="247"/>
      <c r="H72" s="195"/>
    </row>
    <row r="73" spans="1:8" ht="13.9" customHeight="1" x14ac:dyDescent="0.2">
      <c r="A73" s="149">
        <v>44386</v>
      </c>
      <c r="B73" s="76" t="s">
        <v>340</v>
      </c>
      <c r="C73" s="73" t="s">
        <v>299</v>
      </c>
      <c r="D73" s="77"/>
      <c r="E73" s="73" t="s">
        <v>339</v>
      </c>
      <c r="F73" s="74">
        <v>1</v>
      </c>
      <c r="G73" s="247"/>
      <c r="H73" s="195"/>
    </row>
    <row r="74" spans="1:8" ht="13.9" customHeight="1" x14ac:dyDescent="0.2">
      <c r="A74" s="149">
        <v>44389</v>
      </c>
      <c r="B74" s="76" t="s">
        <v>332</v>
      </c>
      <c r="C74" s="73" t="s">
        <v>333</v>
      </c>
      <c r="D74" s="77"/>
      <c r="E74" s="73" t="s">
        <v>95</v>
      </c>
      <c r="F74" s="74">
        <v>1</v>
      </c>
      <c r="G74" s="327"/>
      <c r="H74" s="195"/>
    </row>
    <row r="75" spans="1:8" ht="13.9" customHeight="1" x14ac:dyDescent="0.2">
      <c r="A75" s="149">
        <v>44389</v>
      </c>
      <c r="B75" s="76" t="s">
        <v>334</v>
      </c>
      <c r="C75" s="73" t="s">
        <v>335</v>
      </c>
      <c r="D75" s="77"/>
      <c r="E75" s="73" t="s">
        <v>336</v>
      </c>
      <c r="F75" s="74">
        <v>1</v>
      </c>
      <c r="G75" s="247"/>
      <c r="H75" s="195"/>
    </row>
    <row r="76" spans="1:8" ht="13.15" customHeight="1" x14ac:dyDescent="0.2">
      <c r="A76" s="149">
        <v>44389</v>
      </c>
      <c r="B76" s="76" t="s">
        <v>478</v>
      </c>
      <c r="C76" s="73" t="s">
        <v>479</v>
      </c>
      <c r="D76" s="77"/>
      <c r="E76" s="73" t="s">
        <v>95</v>
      </c>
      <c r="F76" s="74">
        <v>1</v>
      </c>
      <c r="G76" s="247"/>
      <c r="H76" s="195"/>
    </row>
    <row r="77" spans="1:8" ht="13.9" customHeight="1" x14ac:dyDescent="0.2">
      <c r="A77" s="149">
        <v>44389</v>
      </c>
      <c r="B77" s="76" t="s">
        <v>480</v>
      </c>
      <c r="C77" s="73" t="s">
        <v>481</v>
      </c>
      <c r="D77" s="77"/>
      <c r="E77" s="73" t="s">
        <v>95</v>
      </c>
      <c r="F77" s="74">
        <v>1</v>
      </c>
      <c r="G77" s="247"/>
      <c r="H77" s="195"/>
    </row>
    <row r="78" spans="1:8" ht="13.9" customHeight="1" x14ac:dyDescent="0.2">
      <c r="A78" s="149">
        <v>44389</v>
      </c>
      <c r="B78" s="76" t="s">
        <v>482</v>
      </c>
      <c r="C78" s="73" t="s">
        <v>483</v>
      </c>
      <c r="D78" s="77"/>
      <c r="E78" s="73" t="s">
        <v>95</v>
      </c>
      <c r="F78" s="74">
        <v>1</v>
      </c>
      <c r="G78" s="247"/>
      <c r="H78" s="195"/>
    </row>
    <row r="79" spans="1:8" ht="13.9" customHeight="1" x14ac:dyDescent="0.2">
      <c r="A79" s="149">
        <v>44389</v>
      </c>
      <c r="B79" s="76" t="s">
        <v>484</v>
      </c>
      <c r="C79" s="73" t="s">
        <v>485</v>
      </c>
      <c r="D79" s="77"/>
      <c r="E79" s="73" t="s">
        <v>95</v>
      </c>
      <c r="F79" s="74">
        <v>1</v>
      </c>
      <c r="G79" s="247"/>
      <c r="H79" s="195"/>
    </row>
    <row r="80" spans="1:8" ht="13.9" customHeight="1" x14ac:dyDescent="0.2">
      <c r="A80" s="149">
        <v>44389</v>
      </c>
      <c r="B80" s="76" t="s">
        <v>486</v>
      </c>
      <c r="C80" s="73" t="s">
        <v>487</v>
      </c>
      <c r="D80" s="77"/>
      <c r="E80" s="73" t="s">
        <v>95</v>
      </c>
      <c r="F80" s="74">
        <v>1</v>
      </c>
      <c r="G80" s="247"/>
      <c r="H80" s="195"/>
    </row>
    <row r="81" spans="1:8" ht="13.9" customHeight="1" x14ac:dyDescent="0.2">
      <c r="A81" s="149">
        <v>44389</v>
      </c>
      <c r="B81" s="76" t="s">
        <v>488</v>
      </c>
      <c r="C81" s="73" t="s">
        <v>489</v>
      </c>
      <c r="D81" s="77"/>
      <c r="E81" s="73" t="s">
        <v>95</v>
      </c>
      <c r="F81" s="74">
        <v>1</v>
      </c>
      <c r="G81" s="247"/>
      <c r="H81" s="195"/>
    </row>
    <row r="82" spans="1:8" ht="13.9" customHeight="1" x14ac:dyDescent="0.2">
      <c r="A82" s="149">
        <v>44390</v>
      </c>
      <c r="B82" s="76" t="s">
        <v>490</v>
      </c>
      <c r="C82" s="73" t="s">
        <v>491</v>
      </c>
      <c r="D82" s="77"/>
      <c r="E82" s="73" t="s">
        <v>95</v>
      </c>
      <c r="F82" s="74">
        <v>1</v>
      </c>
      <c r="G82" s="327"/>
      <c r="H82" s="195"/>
    </row>
    <row r="83" spans="1:8" ht="13.9" customHeight="1" x14ac:dyDescent="0.2">
      <c r="A83" s="149">
        <v>44390</v>
      </c>
      <c r="B83" s="76" t="s">
        <v>492</v>
      </c>
      <c r="C83" s="73" t="s">
        <v>493</v>
      </c>
      <c r="D83" s="77"/>
      <c r="E83" s="73" t="s">
        <v>95</v>
      </c>
      <c r="F83" s="74">
        <v>1</v>
      </c>
      <c r="G83" s="247"/>
      <c r="H83" s="195"/>
    </row>
    <row r="84" spans="1:8" ht="13.9" customHeight="1" x14ac:dyDescent="0.2">
      <c r="A84" s="149">
        <v>44390</v>
      </c>
      <c r="B84" s="76" t="s">
        <v>494</v>
      </c>
      <c r="C84" s="73" t="s">
        <v>495</v>
      </c>
      <c r="D84" s="77" t="s">
        <v>426</v>
      </c>
      <c r="E84" s="73" t="s">
        <v>339</v>
      </c>
      <c r="F84" s="74">
        <v>1</v>
      </c>
      <c r="G84" s="247"/>
      <c r="H84" s="195"/>
    </row>
    <row r="85" spans="1:8" ht="13.9" customHeight="1" x14ac:dyDescent="0.2">
      <c r="A85" s="149">
        <v>44390</v>
      </c>
      <c r="B85" s="76" t="s">
        <v>496</v>
      </c>
      <c r="C85" s="73" t="s">
        <v>497</v>
      </c>
      <c r="D85" s="77"/>
      <c r="E85" s="73" t="s">
        <v>339</v>
      </c>
      <c r="F85" s="74">
        <v>1</v>
      </c>
      <c r="G85" s="247"/>
      <c r="H85" s="195"/>
    </row>
    <row r="86" spans="1:8" ht="13.9" customHeight="1" x14ac:dyDescent="0.2">
      <c r="A86" s="149">
        <v>44390</v>
      </c>
      <c r="B86" s="76" t="s">
        <v>498</v>
      </c>
      <c r="C86" s="73" t="s">
        <v>499</v>
      </c>
      <c r="D86" s="77"/>
      <c r="E86" s="73" t="s">
        <v>339</v>
      </c>
      <c r="F86" s="74">
        <v>1</v>
      </c>
      <c r="G86" s="247"/>
      <c r="H86" s="195"/>
    </row>
    <row r="87" spans="1:8" ht="13.9" customHeight="1" x14ac:dyDescent="0.2">
      <c r="A87" s="131">
        <v>44391</v>
      </c>
      <c r="B87" s="76" t="s">
        <v>500</v>
      </c>
      <c r="C87" s="73" t="s">
        <v>501</v>
      </c>
      <c r="D87" s="77"/>
      <c r="E87" s="73" t="s">
        <v>95</v>
      </c>
      <c r="F87" s="74">
        <v>1</v>
      </c>
      <c r="G87" s="247"/>
      <c r="H87" s="195"/>
    </row>
    <row r="88" spans="1:8" ht="13.9" customHeight="1" x14ac:dyDescent="0.2">
      <c r="A88" s="149">
        <v>44391</v>
      </c>
      <c r="B88" s="76" t="s">
        <v>502</v>
      </c>
      <c r="C88" s="73" t="s">
        <v>503</v>
      </c>
      <c r="D88" s="77"/>
      <c r="E88" s="73" t="s">
        <v>95</v>
      </c>
      <c r="F88" s="74">
        <v>1</v>
      </c>
      <c r="G88" s="247"/>
      <c r="H88" s="195"/>
    </row>
    <row r="89" spans="1:8" ht="13.9" customHeight="1" x14ac:dyDescent="0.2">
      <c r="A89" s="149">
        <v>44391</v>
      </c>
      <c r="B89" s="76" t="s">
        <v>504</v>
      </c>
      <c r="C89" s="73" t="s">
        <v>505</v>
      </c>
      <c r="D89" s="77"/>
      <c r="E89" s="73" t="s">
        <v>506</v>
      </c>
      <c r="F89" s="74">
        <v>1</v>
      </c>
      <c r="G89" s="247"/>
      <c r="H89" s="195"/>
    </row>
    <row r="90" spans="1:8" ht="13.9" customHeight="1" x14ac:dyDescent="0.2">
      <c r="A90" s="149">
        <v>44391</v>
      </c>
      <c r="B90" s="76" t="s">
        <v>507</v>
      </c>
      <c r="C90" s="73" t="s">
        <v>508</v>
      </c>
      <c r="D90" s="77"/>
      <c r="E90" s="73" t="s">
        <v>506</v>
      </c>
      <c r="F90" s="74">
        <v>1</v>
      </c>
      <c r="G90" s="247"/>
      <c r="H90" s="195"/>
    </row>
    <row r="91" spans="1:8" ht="13.9" customHeight="1" x14ac:dyDescent="0.2">
      <c r="A91" s="149">
        <v>44391</v>
      </c>
      <c r="B91" s="76" t="s">
        <v>509</v>
      </c>
      <c r="C91" s="73" t="s">
        <v>510</v>
      </c>
      <c r="D91" s="77"/>
      <c r="E91" s="73" t="s">
        <v>506</v>
      </c>
      <c r="F91" s="74">
        <v>1</v>
      </c>
      <c r="G91" s="247"/>
      <c r="H91" s="195"/>
    </row>
    <row r="92" spans="1:8" ht="13.9" customHeight="1" x14ac:dyDescent="0.2">
      <c r="A92" s="149">
        <v>44392</v>
      </c>
      <c r="B92" s="76" t="s">
        <v>511</v>
      </c>
      <c r="C92" s="73" t="s">
        <v>512</v>
      </c>
      <c r="D92" s="77"/>
      <c r="E92" s="73" t="s">
        <v>506</v>
      </c>
      <c r="F92" s="74">
        <v>1</v>
      </c>
      <c r="G92" s="247"/>
      <c r="H92" s="195"/>
    </row>
    <row r="93" spans="1:8" ht="13.9" customHeight="1" x14ac:dyDescent="0.2">
      <c r="A93" s="131">
        <v>44392</v>
      </c>
      <c r="B93" s="76" t="s">
        <v>513</v>
      </c>
      <c r="C93" s="73" t="s">
        <v>514</v>
      </c>
      <c r="D93" s="77"/>
      <c r="E93" s="73" t="s">
        <v>117</v>
      </c>
      <c r="F93" s="74">
        <v>1</v>
      </c>
      <c r="G93" s="247"/>
      <c r="H93" s="195"/>
    </row>
    <row r="94" spans="1:8" ht="13.9" customHeight="1" x14ac:dyDescent="0.2">
      <c r="A94" s="149">
        <v>44392</v>
      </c>
      <c r="B94" s="76" t="s">
        <v>618</v>
      </c>
      <c r="C94" s="73" t="s">
        <v>619</v>
      </c>
      <c r="D94" s="77"/>
      <c r="E94" s="73" t="s">
        <v>117</v>
      </c>
      <c r="F94" s="74">
        <v>1</v>
      </c>
      <c r="G94" s="247"/>
      <c r="H94" s="195"/>
    </row>
    <row r="95" spans="1:8" ht="13.9" customHeight="1" x14ac:dyDescent="0.2">
      <c r="A95" s="149">
        <v>44392</v>
      </c>
      <c r="B95" s="76" t="s">
        <v>620</v>
      </c>
      <c r="C95" s="73" t="s">
        <v>621</v>
      </c>
      <c r="D95" s="77"/>
      <c r="E95" s="73" t="s">
        <v>117</v>
      </c>
      <c r="F95" s="74">
        <v>1</v>
      </c>
      <c r="G95" s="247"/>
      <c r="H95" s="195"/>
    </row>
    <row r="96" spans="1:8" ht="13.9" customHeight="1" x14ac:dyDescent="0.2">
      <c r="A96" s="149">
        <v>44392</v>
      </c>
      <c r="B96" s="76" t="s">
        <v>622</v>
      </c>
      <c r="C96" s="73" t="s">
        <v>623</v>
      </c>
      <c r="D96" s="77"/>
      <c r="E96" s="73" t="s">
        <v>117</v>
      </c>
      <c r="F96" s="74">
        <v>1</v>
      </c>
      <c r="G96" s="247"/>
      <c r="H96" s="195"/>
    </row>
    <row r="97" spans="1:8" ht="13.9" customHeight="1" x14ac:dyDescent="0.2">
      <c r="A97" s="149">
        <v>44392</v>
      </c>
      <c r="B97" s="76" t="s">
        <v>624</v>
      </c>
      <c r="C97" s="73" t="s">
        <v>625</v>
      </c>
      <c r="D97" s="77"/>
      <c r="E97" s="73" t="s">
        <v>117</v>
      </c>
      <c r="F97" s="74">
        <v>1</v>
      </c>
      <c r="G97" s="247"/>
      <c r="H97" s="195"/>
    </row>
    <row r="98" spans="1:8" ht="13.9" customHeight="1" x14ac:dyDescent="0.2">
      <c r="A98" s="149">
        <v>44392</v>
      </c>
      <c r="B98" s="76" t="s">
        <v>626</v>
      </c>
      <c r="C98" s="73" t="s">
        <v>627</v>
      </c>
      <c r="D98" s="77"/>
      <c r="E98" s="73" t="s">
        <v>117</v>
      </c>
      <c r="F98" s="74">
        <v>1</v>
      </c>
      <c r="G98" s="247"/>
      <c r="H98" s="195"/>
    </row>
    <row r="99" spans="1:8" ht="13.9" customHeight="1" x14ac:dyDescent="0.2">
      <c r="A99" s="149">
        <v>44392</v>
      </c>
      <c r="B99" s="76" t="s">
        <v>628</v>
      </c>
      <c r="C99" s="73" t="s">
        <v>629</v>
      </c>
      <c r="D99" s="77"/>
      <c r="E99" s="73" t="s">
        <v>117</v>
      </c>
      <c r="F99" s="74">
        <v>1</v>
      </c>
      <c r="G99" s="247"/>
      <c r="H99" s="195"/>
    </row>
    <row r="100" spans="1:8" ht="13.9" customHeight="1" x14ac:dyDescent="0.2">
      <c r="A100" s="149">
        <v>44392</v>
      </c>
      <c r="B100" s="76" t="s">
        <v>630</v>
      </c>
      <c r="C100" s="73" t="s">
        <v>631</v>
      </c>
      <c r="D100" s="77"/>
      <c r="E100" s="73" t="s">
        <v>117</v>
      </c>
      <c r="F100" s="74">
        <v>1</v>
      </c>
      <c r="G100" s="247"/>
      <c r="H100" s="195"/>
    </row>
    <row r="101" spans="1:8" ht="13.9" customHeight="1" x14ac:dyDescent="0.2">
      <c r="A101" s="149">
        <v>44392</v>
      </c>
      <c r="B101" s="76" t="s">
        <v>632</v>
      </c>
      <c r="C101" s="73" t="s">
        <v>633</v>
      </c>
      <c r="D101" s="77"/>
      <c r="E101" s="73" t="s">
        <v>117</v>
      </c>
      <c r="F101" s="74">
        <v>1</v>
      </c>
      <c r="G101" s="247"/>
      <c r="H101" s="195"/>
    </row>
    <row r="102" spans="1:8" ht="13.9" customHeight="1" x14ac:dyDescent="0.2">
      <c r="A102" s="149">
        <v>44392</v>
      </c>
      <c r="B102" s="76" t="s">
        <v>634</v>
      </c>
      <c r="C102" s="73" t="s">
        <v>635</v>
      </c>
      <c r="D102" s="77"/>
      <c r="E102" s="73" t="s">
        <v>117</v>
      </c>
      <c r="F102" s="74">
        <v>1</v>
      </c>
      <c r="G102" s="247"/>
      <c r="H102" s="195"/>
    </row>
    <row r="103" spans="1:8" ht="14.25" customHeight="1" x14ac:dyDescent="0.2">
      <c r="A103" s="149">
        <v>44396</v>
      </c>
      <c r="B103" s="76" t="s">
        <v>830</v>
      </c>
      <c r="C103" s="73" t="s">
        <v>831</v>
      </c>
      <c r="D103" s="77"/>
      <c r="E103" s="73" t="s">
        <v>117</v>
      </c>
      <c r="F103" s="74">
        <v>1</v>
      </c>
      <c r="G103" s="247"/>
      <c r="H103" s="195"/>
    </row>
    <row r="104" spans="1:8" ht="13.9" customHeight="1" x14ac:dyDescent="0.2">
      <c r="A104" s="149">
        <v>44396</v>
      </c>
      <c r="B104" s="76" t="s">
        <v>832</v>
      </c>
      <c r="C104" s="73" t="s">
        <v>833</v>
      </c>
      <c r="D104" s="77"/>
      <c r="E104" s="73" t="s">
        <v>117</v>
      </c>
      <c r="F104" s="74">
        <v>1</v>
      </c>
      <c r="G104" s="247"/>
      <c r="H104" s="195"/>
    </row>
    <row r="105" spans="1:8" ht="13.9" customHeight="1" x14ac:dyDescent="0.2">
      <c r="A105" s="149">
        <v>44396</v>
      </c>
      <c r="B105" s="76" t="s">
        <v>834</v>
      </c>
      <c r="C105" s="73" t="s">
        <v>835</v>
      </c>
      <c r="D105" s="77"/>
      <c r="E105" s="73" t="s">
        <v>117</v>
      </c>
      <c r="F105" s="74">
        <v>1</v>
      </c>
      <c r="G105" s="247"/>
      <c r="H105" s="195"/>
    </row>
    <row r="106" spans="1:8" ht="13.9" customHeight="1" x14ac:dyDescent="0.2">
      <c r="A106" s="149">
        <v>44396</v>
      </c>
      <c r="B106" s="76" t="s">
        <v>836</v>
      </c>
      <c r="C106" s="73" t="s">
        <v>837</v>
      </c>
      <c r="D106" s="77"/>
      <c r="E106" s="73" t="s">
        <v>117</v>
      </c>
      <c r="F106" s="74">
        <v>1</v>
      </c>
      <c r="G106" s="247"/>
      <c r="H106" s="195"/>
    </row>
    <row r="107" spans="1:8" ht="13.9" customHeight="1" x14ac:dyDescent="0.2">
      <c r="A107" s="149">
        <v>44396</v>
      </c>
      <c r="B107" s="76" t="s">
        <v>838</v>
      </c>
      <c r="C107" s="73" t="s">
        <v>839</v>
      </c>
      <c r="D107" s="77"/>
      <c r="E107" s="73" t="s">
        <v>117</v>
      </c>
      <c r="F107" s="74">
        <v>1</v>
      </c>
      <c r="G107" s="247"/>
      <c r="H107" s="195"/>
    </row>
    <row r="108" spans="1:8" ht="13.9" customHeight="1" x14ac:dyDescent="0.2">
      <c r="A108" s="149">
        <v>44396</v>
      </c>
      <c r="B108" s="76" t="s">
        <v>840</v>
      </c>
      <c r="C108" s="73" t="s">
        <v>841</v>
      </c>
      <c r="D108" s="77"/>
      <c r="E108" s="73" t="s">
        <v>117</v>
      </c>
      <c r="F108" s="74">
        <v>1</v>
      </c>
      <c r="G108" s="247"/>
      <c r="H108" s="195"/>
    </row>
    <row r="109" spans="1:8" ht="13.9" customHeight="1" x14ac:dyDescent="0.2">
      <c r="A109" s="149">
        <v>44396</v>
      </c>
      <c r="B109" s="76" t="s">
        <v>842</v>
      </c>
      <c r="C109" s="73" t="s">
        <v>843</v>
      </c>
      <c r="D109" s="77"/>
      <c r="E109" s="73" t="s">
        <v>117</v>
      </c>
      <c r="F109" s="74">
        <v>1</v>
      </c>
      <c r="G109" s="247"/>
      <c r="H109" s="195"/>
    </row>
    <row r="110" spans="1:8" ht="13.9" customHeight="1" x14ac:dyDescent="0.2">
      <c r="A110" s="149">
        <v>44397</v>
      </c>
      <c r="B110" s="76" t="s">
        <v>828</v>
      </c>
      <c r="C110" s="73" t="s">
        <v>829</v>
      </c>
      <c r="D110" s="77"/>
      <c r="E110" s="73" t="s">
        <v>95</v>
      </c>
      <c r="F110" s="74">
        <v>1</v>
      </c>
      <c r="G110" s="247"/>
      <c r="H110" s="195"/>
    </row>
    <row r="111" spans="1:8" ht="13.9" customHeight="1" x14ac:dyDescent="0.2">
      <c r="A111" s="149">
        <v>44398</v>
      </c>
      <c r="B111" s="76" t="s">
        <v>824</v>
      </c>
      <c r="C111" s="73" t="s">
        <v>825</v>
      </c>
      <c r="D111" s="77"/>
      <c r="E111" s="73" t="s">
        <v>818</v>
      </c>
      <c r="F111" s="74">
        <v>1</v>
      </c>
      <c r="G111" s="247"/>
      <c r="H111" s="195"/>
    </row>
    <row r="112" spans="1:8" ht="13.9" customHeight="1" x14ac:dyDescent="0.2">
      <c r="A112" s="149">
        <v>44398</v>
      </c>
      <c r="B112" s="76" t="s">
        <v>826</v>
      </c>
      <c r="C112" s="73" t="s">
        <v>827</v>
      </c>
      <c r="D112" s="77"/>
      <c r="E112" s="73" t="s">
        <v>98</v>
      </c>
      <c r="F112" s="74">
        <v>1</v>
      </c>
      <c r="G112" s="247"/>
      <c r="H112" s="195"/>
    </row>
    <row r="113" spans="1:8" ht="13.9" customHeight="1" x14ac:dyDescent="0.2">
      <c r="A113" s="149">
        <v>44399</v>
      </c>
      <c r="B113" s="76" t="s">
        <v>810</v>
      </c>
      <c r="C113" s="73" t="s">
        <v>811</v>
      </c>
      <c r="D113" s="77"/>
      <c r="E113" s="73" t="s">
        <v>95</v>
      </c>
      <c r="F113" s="74">
        <v>1</v>
      </c>
      <c r="G113" s="247"/>
      <c r="H113" s="195"/>
    </row>
    <row r="114" spans="1:8" ht="13.9" customHeight="1" x14ac:dyDescent="0.2">
      <c r="A114" s="149">
        <v>44399</v>
      </c>
      <c r="B114" s="76" t="s">
        <v>812</v>
      </c>
      <c r="C114" s="73" t="s">
        <v>813</v>
      </c>
      <c r="D114" s="77"/>
      <c r="E114" s="73" t="s">
        <v>95</v>
      </c>
      <c r="F114" s="74">
        <v>1</v>
      </c>
      <c r="G114" s="247"/>
      <c r="H114" s="195"/>
    </row>
    <row r="115" spans="1:8" ht="13.9" customHeight="1" x14ac:dyDescent="0.2">
      <c r="A115" s="149">
        <v>44399</v>
      </c>
      <c r="B115" s="76" t="s">
        <v>814</v>
      </c>
      <c r="C115" s="73" t="s">
        <v>815</v>
      </c>
      <c r="D115" s="77"/>
      <c r="E115" s="73" t="s">
        <v>95</v>
      </c>
      <c r="F115" s="74">
        <v>1</v>
      </c>
      <c r="G115" s="247"/>
      <c r="H115" s="195"/>
    </row>
    <row r="116" spans="1:8" ht="13.9" customHeight="1" x14ac:dyDescent="0.2">
      <c r="A116" s="149">
        <v>44399</v>
      </c>
      <c r="B116" s="76" t="s">
        <v>816</v>
      </c>
      <c r="C116" s="73" t="s">
        <v>817</v>
      </c>
      <c r="D116" s="77"/>
      <c r="E116" s="73" t="s">
        <v>818</v>
      </c>
      <c r="F116" s="74">
        <v>1</v>
      </c>
      <c r="G116" s="247"/>
      <c r="H116" s="195"/>
    </row>
    <row r="117" spans="1:8" ht="13.9" customHeight="1" x14ac:dyDescent="0.2">
      <c r="A117" s="149">
        <v>44399</v>
      </c>
      <c r="B117" s="76" t="s">
        <v>819</v>
      </c>
      <c r="C117" s="73" t="s">
        <v>820</v>
      </c>
      <c r="D117" s="77"/>
      <c r="E117" s="73" t="s">
        <v>818</v>
      </c>
      <c r="F117" s="74">
        <v>1</v>
      </c>
      <c r="G117" s="247"/>
      <c r="H117" s="195"/>
    </row>
    <row r="118" spans="1:8" ht="13.9" customHeight="1" x14ac:dyDescent="0.2">
      <c r="A118" s="149">
        <v>44399</v>
      </c>
      <c r="B118" s="76" t="s">
        <v>821</v>
      </c>
      <c r="C118" s="73" t="s">
        <v>822</v>
      </c>
      <c r="D118" s="77"/>
      <c r="E118" s="73" t="s">
        <v>823</v>
      </c>
      <c r="F118" s="74">
        <v>1</v>
      </c>
      <c r="G118" s="247"/>
      <c r="H118" s="195"/>
    </row>
    <row r="119" spans="1:8" ht="13.9" customHeight="1" x14ac:dyDescent="0.2">
      <c r="A119" s="149">
        <v>44400</v>
      </c>
      <c r="B119" s="76" t="s">
        <v>978</v>
      </c>
      <c r="C119" s="73" t="s">
        <v>979</v>
      </c>
      <c r="D119" s="77"/>
      <c r="E119" s="73" t="s">
        <v>95</v>
      </c>
      <c r="F119" s="74">
        <v>1</v>
      </c>
      <c r="G119" s="247"/>
      <c r="H119" s="195"/>
    </row>
    <row r="120" spans="1:8" ht="13.9" customHeight="1" x14ac:dyDescent="0.2">
      <c r="A120" s="149">
        <v>44400</v>
      </c>
      <c r="B120" s="76" t="s">
        <v>980</v>
      </c>
      <c r="C120" s="73" t="s">
        <v>981</v>
      </c>
      <c r="D120" s="77"/>
      <c r="E120" s="73" t="s">
        <v>95</v>
      </c>
      <c r="F120" s="74">
        <v>1</v>
      </c>
      <c r="G120" s="247"/>
      <c r="H120" s="195"/>
    </row>
    <row r="121" spans="1:8" ht="13.9" customHeight="1" x14ac:dyDescent="0.2">
      <c r="A121" s="149">
        <v>44400</v>
      </c>
      <c r="B121" s="76" t="s">
        <v>982</v>
      </c>
      <c r="C121" s="73" t="s">
        <v>983</v>
      </c>
      <c r="D121" s="77"/>
      <c r="E121" s="73" t="s">
        <v>95</v>
      </c>
      <c r="F121" s="74">
        <v>1</v>
      </c>
      <c r="G121" s="247"/>
      <c r="H121" s="195"/>
    </row>
    <row r="122" spans="1:8" ht="13.9" customHeight="1" x14ac:dyDescent="0.2">
      <c r="A122" s="149">
        <v>44403</v>
      </c>
      <c r="B122" s="76" t="s">
        <v>1058</v>
      </c>
      <c r="C122" s="73" t="s">
        <v>1059</v>
      </c>
      <c r="D122" s="77"/>
      <c r="E122" s="73" t="s">
        <v>95</v>
      </c>
      <c r="F122" s="74">
        <v>1</v>
      </c>
      <c r="G122" s="247"/>
      <c r="H122" s="195"/>
    </row>
    <row r="123" spans="1:8" ht="13.9" customHeight="1" x14ac:dyDescent="0.2">
      <c r="A123" s="131">
        <v>44403</v>
      </c>
      <c r="B123" s="76" t="s">
        <v>1060</v>
      </c>
      <c r="C123" s="73" t="s">
        <v>1061</v>
      </c>
      <c r="D123" s="77"/>
      <c r="E123" s="73" t="s">
        <v>95</v>
      </c>
      <c r="F123" s="74">
        <v>1</v>
      </c>
      <c r="G123" s="247"/>
      <c r="H123" s="195"/>
    </row>
    <row r="124" spans="1:8" ht="13.9" customHeight="1" x14ac:dyDescent="0.2">
      <c r="A124" s="149">
        <v>44405</v>
      </c>
      <c r="B124" s="76" t="s">
        <v>1115</v>
      </c>
      <c r="C124" s="73" t="s">
        <v>1116</v>
      </c>
      <c r="D124" s="77"/>
      <c r="E124" s="73" t="s">
        <v>95</v>
      </c>
      <c r="F124" s="74">
        <v>1</v>
      </c>
      <c r="G124" s="247"/>
      <c r="H124" s="195"/>
    </row>
    <row r="125" spans="1:8" ht="14.25" customHeight="1" x14ac:dyDescent="0.2">
      <c r="A125" s="149">
        <v>44405</v>
      </c>
      <c r="B125" s="76" t="s">
        <v>1120</v>
      </c>
      <c r="C125" s="73" t="s">
        <v>1121</v>
      </c>
      <c r="D125" s="77"/>
      <c r="E125" s="73" t="s">
        <v>95</v>
      </c>
      <c r="F125" s="74">
        <v>1</v>
      </c>
      <c r="G125" s="247"/>
      <c r="H125" s="195"/>
    </row>
    <row r="126" spans="1:8" ht="14.25" customHeight="1" x14ac:dyDescent="0.2">
      <c r="A126" s="149">
        <v>44405</v>
      </c>
      <c r="B126" s="76" t="s">
        <v>1199</v>
      </c>
      <c r="C126" s="73" t="s">
        <v>1200</v>
      </c>
      <c r="D126" s="77"/>
      <c r="E126" s="73" t="s">
        <v>95</v>
      </c>
      <c r="F126" s="74">
        <v>1</v>
      </c>
      <c r="G126" s="247"/>
      <c r="H126" s="195"/>
    </row>
    <row r="127" spans="1:8" ht="14.25" customHeight="1" x14ac:dyDescent="0.2">
      <c r="A127" s="149">
        <v>44407</v>
      </c>
      <c r="B127" s="76" t="s">
        <v>1201</v>
      </c>
      <c r="C127" s="73" t="s">
        <v>1202</v>
      </c>
      <c r="D127" s="77"/>
      <c r="E127" s="73" t="s">
        <v>818</v>
      </c>
      <c r="F127" s="74">
        <v>1</v>
      </c>
      <c r="G127" s="247"/>
      <c r="H127" s="195"/>
    </row>
    <row r="128" spans="1:8" ht="14.25" customHeight="1" x14ac:dyDescent="0.2">
      <c r="A128" s="149">
        <v>44407</v>
      </c>
      <c r="B128" s="76" t="s">
        <v>1203</v>
      </c>
      <c r="C128" s="73" t="s">
        <v>1204</v>
      </c>
      <c r="D128" s="77"/>
      <c r="E128" s="73" t="s">
        <v>818</v>
      </c>
      <c r="F128" s="74">
        <v>1</v>
      </c>
      <c r="G128" s="247"/>
      <c r="H128" s="195"/>
    </row>
    <row r="129" spans="1:8" ht="14.25" customHeight="1" x14ac:dyDescent="0.2">
      <c r="A129" s="149">
        <v>44407</v>
      </c>
      <c r="B129" s="76" t="s">
        <v>1205</v>
      </c>
      <c r="C129" s="73" t="s">
        <v>1206</v>
      </c>
      <c r="D129" s="77"/>
      <c r="E129" s="73" t="s">
        <v>95</v>
      </c>
      <c r="F129" s="74">
        <v>1</v>
      </c>
      <c r="G129" s="247"/>
      <c r="H129" s="195"/>
    </row>
    <row r="130" spans="1:8" ht="13.9" customHeight="1" thickBot="1" x14ac:dyDescent="0.25">
      <c r="A130" s="150"/>
      <c r="B130" s="151"/>
      <c r="C130" s="152"/>
      <c r="D130" s="153"/>
      <c r="E130" s="154" t="s">
        <v>25</v>
      </c>
      <c r="F130" s="155">
        <f>SUM(F59:F129)</f>
        <v>71</v>
      </c>
      <c r="G130" s="156"/>
      <c r="H130" s="157"/>
    </row>
    <row r="131" spans="1:8" ht="13.9" customHeight="1" thickTop="1" x14ac:dyDescent="0.2">
      <c r="A131"/>
      <c r="B131"/>
      <c r="C131"/>
      <c r="D131"/>
      <c r="E131"/>
      <c r="F131"/>
      <c r="G131" s="7"/>
      <c r="H131"/>
    </row>
    <row r="132" spans="1:8" ht="15.75" customHeight="1" x14ac:dyDescent="0.2">
      <c r="A132"/>
      <c r="B132"/>
      <c r="C132"/>
      <c r="D132"/>
      <c r="E132"/>
      <c r="F132"/>
      <c r="G132" s="7"/>
      <c r="H132"/>
    </row>
    <row r="133" spans="1:8" ht="15.75" customHeight="1" x14ac:dyDescent="0.2">
      <c r="A133"/>
      <c r="B133"/>
      <c r="C133"/>
      <c r="D133"/>
      <c r="E133"/>
      <c r="F133"/>
      <c r="G133" s="7"/>
      <c r="H133"/>
    </row>
    <row r="134" spans="1:8" ht="15.75" customHeight="1" x14ac:dyDescent="0.2">
      <c r="A134"/>
      <c r="B134"/>
      <c r="C134"/>
      <c r="D134"/>
      <c r="E134"/>
      <c r="F134"/>
      <c r="G134" s="7"/>
      <c r="H134"/>
    </row>
    <row r="135" spans="1:8" ht="15.75" customHeight="1" x14ac:dyDescent="0.2">
      <c r="B135"/>
      <c r="C135"/>
      <c r="D135"/>
      <c r="E135"/>
      <c r="F135"/>
      <c r="G135" s="7"/>
      <c r="H135"/>
    </row>
    <row r="136" spans="1:8" ht="15.75" customHeight="1" x14ac:dyDescent="0.2">
      <c r="B136"/>
      <c r="C136"/>
      <c r="D136"/>
      <c r="E136"/>
      <c r="F136"/>
      <c r="G136" s="7"/>
      <c r="H136"/>
    </row>
    <row r="137" spans="1:8" ht="15.75" customHeight="1" x14ac:dyDescent="0.2">
      <c r="B137"/>
      <c r="C137"/>
      <c r="D137"/>
      <c r="E137"/>
      <c r="F137"/>
      <c r="G137" s="7"/>
      <c r="H137"/>
    </row>
    <row r="138" spans="1:8" ht="15.75" customHeight="1" x14ac:dyDescent="0.2">
      <c r="G138" s="7"/>
      <c r="H138"/>
    </row>
    <row r="139" spans="1:8" ht="15.75" customHeight="1" x14ac:dyDescent="0.2">
      <c r="G139" s="7"/>
      <c r="H139"/>
    </row>
    <row r="140" spans="1:8" ht="15.75" customHeight="1" x14ac:dyDescent="0.2">
      <c r="G140" s="7"/>
      <c r="H140"/>
    </row>
    <row r="141" spans="1:8" ht="15.75" customHeight="1" x14ac:dyDescent="0.2">
      <c r="G141" s="7"/>
      <c r="H141"/>
    </row>
    <row r="142" spans="1:8" ht="15.75" customHeight="1" x14ac:dyDescent="0.2">
      <c r="G142" s="7"/>
      <c r="H142"/>
    </row>
    <row r="143" spans="1:8" ht="15.75" customHeight="1" x14ac:dyDescent="0.2">
      <c r="G143" s="7"/>
      <c r="H143"/>
    </row>
    <row r="144" spans="1:8" ht="15.75" customHeight="1" x14ac:dyDescent="0.2">
      <c r="G144" s="7"/>
      <c r="H144"/>
    </row>
    <row r="145" spans="7:8" ht="15.75" customHeight="1" x14ac:dyDescent="0.2">
      <c r="H145"/>
    </row>
    <row r="146" spans="7:8" ht="15.75" customHeight="1" x14ac:dyDescent="0.2">
      <c r="H146"/>
    </row>
    <row r="147" spans="7:8" ht="15.75" customHeight="1" x14ac:dyDescent="0.2">
      <c r="H147"/>
    </row>
    <row r="148" spans="7:8" ht="15.75" customHeight="1" x14ac:dyDescent="0.2">
      <c r="H148"/>
    </row>
    <row r="149" spans="7:8" ht="15.75" customHeight="1" x14ac:dyDescent="0.2">
      <c r="G149" s="19"/>
      <c r="H149"/>
    </row>
    <row r="150" spans="7:8" ht="15.75" customHeight="1" x14ac:dyDescent="0.2">
      <c r="G150" s="19"/>
      <c r="H150"/>
    </row>
    <row r="151" spans="7:8" ht="15.75" customHeight="1" x14ac:dyDescent="0.2">
      <c r="G151" s="19"/>
      <c r="H151"/>
    </row>
    <row r="152" spans="7:8" ht="15.75" customHeight="1" x14ac:dyDescent="0.2">
      <c r="G152" s="19"/>
      <c r="H152"/>
    </row>
    <row r="153" spans="7:8" ht="15.75" customHeight="1" x14ac:dyDescent="0.2">
      <c r="G153" s="19"/>
      <c r="H153"/>
    </row>
    <row r="154" spans="7:8" ht="15.75" customHeight="1" x14ac:dyDescent="0.2">
      <c r="G154" s="19"/>
      <c r="H154"/>
    </row>
    <row r="155" spans="7:8" ht="15.75" customHeight="1" x14ac:dyDescent="0.2">
      <c r="G155" s="19"/>
      <c r="H155"/>
    </row>
    <row r="156" spans="7:8" ht="15.75" customHeight="1" x14ac:dyDescent="0.2">
      <c r="G156" s="19"/>
      <c r="H156"/>
    </row>
    <row r="157" spans="7:8" ht="15.75" customHeight="1" x14ac:dyDescent="0.2">
      <c r="G157" s="19"/>
      <c r="H157"/>
    </row>
    <row r="158" spans="7:8" ht="15.75" customHeight="1" x14ac:dyDescent="0.2">
      <c r="G158" s="19"/>
      <c r="H158"/>
    </row>
    <row r="159" spans="7:8" ht="15.75" customHeight="1" x14ac:dyDescent="0.2">
      <c r="G159" s="19"/>
      <c r="H159"/>
    </row>
    <row r="160" spans="7:8" ht="15.75" customHeight="1" x14ac:dyDescent="0.2">
      <c r="G160" s="19"/>
      <c r="H160"/>
    </row>
    <row r="161" spans="7:8" ht="15.75" customHeight="1" x14ac:dyDescent="0.2">
      <c r="H161"/>
    </row>
    <row r="162" spans="7:8" ht="15.75" customHeight="1" x14ac:dyDescent="0.2">
      <c r="H162"/>
    </row>
    <row r="163" spans="7:8" ht="15.75" customHeight="1" x14ac:dyDescent="0.2">
      <c r="H163"/>
    </row>
    <row r="164" spans="7:8" ht="15.75" customHeight="1" x14ac:dyDescent="0.2">
      <c r="H164"/>
    </row>
    <row r="165" spans="7:8" ht="15.75" customHeight="1" x14ac:dyDescent="0.2">
      <c r="H165"/>
    </row>
    <row r="166" spans="7:8" ht="15.75" customHeight="1" x14ac:dyDescent="0.2"/>
    <row r="167" spans="7:8" ht="15.75" customHeight="1" x14ac:dyDescent="0.2"/>
    <row r="168" spans="7:8" ht="15.75" customHeight="1" x14ac:dyDescent="0.2"/>
    <row r="169" spans="7:8" ht="15.75" customHeight="1" x14ac:dyDescent="0.2"/>
    <row r="170" spans="7:8" ht="15.75" customHeight="1" x14ac:dyDescent="0.2">
      <c r="G170" s="19"/>
    </row>
    <row r="171" spans="7:8" ht="15.75" customHeight="1" x14ac:dyDescent="0.2">
      <c r="G171" s="19"/>
    </row>
    <row r="172" spans="7:8" ht="15.75" customHeight="1" x14ac:dyDescent="0.2">
      <c r="G172" s="19"/>
    </row>
    <row r="173" spans="7:8" ht="15.75" customHeight="1" x14ac:dyDescent="0.2">
      <c r="G173" s="19"/>
    </row>
    <row r="174" spans="7:8" ht="15.75" customHeight="1" x14ac:dyDescent="0.2">
      <c r="G174" s="19"/>
    </row>
    <row r="175" spans="7:8" ht="15.75" customHeight="1" x14ac:dyDescent="0.2">
      <c r="G175" s="19"/>
    </row>
    <row r="176" spans="7:8" ht="15.75" customHeight="1" x14ac:dyDescent="0.2">
      <c r="G176" s="19"/>
    </row>
    <row r="177" spans="7:8" ht="15.75" customHeight="1" x14ac:dyDescent="0.2">
      <c r="G177" s="19"/>
    </row>
    <row r="178" spans="7:8" ht="15.75" customHeight="1" x14ac:dyDescent="0.2">
      <c r="H178" s="11"/>
    </row>
    <row r="179" spans="7:8" ht="15.75" customHeight="1" x14ac:dyDescent="0.2">
      <c r="G179" s="19"/>
      <c r="H179" s="11"/>
    </row>
    <row r="180" spans="7:8" ht="15.75" customHeight="1" x14ac:dyDescent="0.2">
      <c r="G180" s="19"/>
      <c r="H180" s="11"/>
    </row>
    <row r="181" spans="7:8" ht="15.75" customHeight="1" x14ac:dyDescent="0.2">
      <c r="G181" s="19"/>
      <c r="H181" s="11"/>
    </row>
    <row r="182" spans="7:8" ht="15.75" customHeight="1" x14ac:dyDescent="0.2">
      <c r="G182" s="19"/>
      <c r="H182" s="11"/>
    </row>
    <row r="183" spans="7:8" ht="15.75" customHeight="1" x14ac:dyDescent="0.2">
      <c r="G183" s="19"/>
      <c r="H183" s="11"/>
    </row>
    <row r="184" spans="7:8" ht="15.75" customHeight="1" x14ac:dyDescent="0.2">
      <c r="G184" s="19"/>
      <c r="H184" s="11"/>
    </row>
    <row r="185" spans="7:8" ht="15.75" customHeight="1" x14ac:dyDescent="0.2">
      <c r="G185" s="19"/>
      <c r="H185" s="11"/>
    </row>
    <row r="186" spans="7:8" ht="15.75" customHeight="1" x14ac:dyDescent="0.2">
      <c r="H186"/>
    </row>
    <row r="187" spans="7:8" ht="15.75" customHeight="1" x14ac:dyDescent="0.2">
      <c r="G187" s="19"/>
      <c r="H187"/>
    </row>
    <row r="188" spans="7:8" ht="15.75" customHeight="1" x14ac:dyDescent="0.2">
      <c r="G188" s="19"/>
      <c r="H188"/>
    </row>
    <row r="189" spans="7:8" ht="15.75" customHeight="1" x14ac:dyDescent="0.2">
      <c r="G189"/>
      <c r="H189"/>
    </row>
    <row r="190" spans="7:8" ht="15.75" customHeight="1" x14ac:dyDescent="0.2">
      <c r="G190"/>
      <c r="H190"/>
    </row>
    <row r="191" spans="7:8" ht="15.75" customHeight="1" x14ac:dyDescent="0.2">
      <c r="G191"/>
      <c r="H191"/>
    </row>
    <row r="192" spans="7:8" ht="15.75" customHeight="1" x14ac:dyDescent="0.2">
      <c r="G192"/>
      <c r="H192"/>
    </row>
    <row r="193" spans="7:8" ht="15.75" customHeight="1" x14ac:dyDescent="0.2">
      <c r="G193"/>
      <c r="H193"/>
    </row>
    <row r="194" spans="7:8" ht="15.75" customHeight="1" x14ac:dyDescent="0.2">
      <c r="G194"/>
      <c r="H194"/>
    </row>
    <row r="195" spans="7:8" ht="15.75" customHeight="1" x14ac:dyDescent="0.2">
      <c r="G195"/>
      <c r="H195"/>
    </row>
    <row r="196" spans="7:8" ht="15.75" customHeight="1" x14ac:dyDescent="0.2">
      <c r="G196"/>
      <c r="H196"/>
    </row>
    <row r="197" spans="7:8" ht="15.75" customHeight="1" x14ac:dyDescent="0.2">
      <c r="H197" s="11"/>
    </row>
    <row r="198" spans="7:8" ht="15.75" customHeight="1" x14ac:dyDescent="0.2"/>
    <row r="199" spans="7:8" ht="15.75" customHeight="1" x14ac:dyDescent="0.2"/>
    <row r="200" spans="7:8" ht="15.75" customHeight="1" x14ac:dyDescent="0.2"/>
    <row r="201" spans="7:8" ht="15.75" customHeight="1" x14ac:dyDescent="0.2"/>
    <row r="202" spans="7:8" ht="15.75" customHeight="1" x14ac:dyDescent="0.2"/>
    <row r="203" spans="7:8" ht="15.75" customHeight="1" x14ac:dyDescent="0.2"/>
    <row r="204" spans="7:8" ht="15.75" customHeight="1" x14ac:dyDescent="0.2"/>
    <row r="205" spans="7:8" ht="15.75" customHeight="1" x14ac:dyDescent="0.2"/>
    <row r="206" spans="7:8" ht="15.75" customHeight="1" x14ac:dyDescent="0.2"/>
    <row r="207" spans="7:8" ht="15.75" customHeight="1" x14ac:dyDescent="0.2">
      <c r="G207" s="7"/>
    </row>
    <row r="208" spans="7:8" ht="15.75" customHeight="1" x14ac:dyDescent="0.2">
      <c r="G208" s="7"/>
    </row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3.5" customHeight="1" x14ac:dyDescent="0.2"/>
    <row r="401" ht="15.75" customHeight="1" x14ac:dyDescent="0.2"/>
    <row r="402" ht="15.75" customHeight="1" x14ac:dyDescent="0.2"/>
    <row r="403" ht="15.75" customHeight="1" x14ac:dyDescent="0.2"/>
    <row r="404" ht="15" customHeight="1" x14ac:dyDescent="0.2"/>
    <row r="405" ht="1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4.2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spans="9:9" ht="14.25" customHeight="1" x14ac:dyDescent="0.2"/>
    <row r="562" spans="9:9" ht="14.25" customHeight="1" x14ac:dyDescent="0.2"/>
    <row r="563" spans="9:9" ht="14.25" customHeight="1" x14ac:dyDescent="0.2"/>
    <row r="564" spans="9:9" ht="14.25" customHeight="1" x14ac:dyDescent="0.2"/>
    <row r="565" spans="9:9" ht="14.25" customHeight="1" x14ac:dyDescent="0.2"/>
    <row r="566" spans="9:9" ht="14.25" customHeight="1" x14ac:dyDescent="0.2"/>
    <row r="567" spans="9:9" ht="14.25" customHeight="1" x14ac:dyDescent="0.2"/>
    <row r="568" spans="9:9" ht="14.25" customHeight="1" x14ac:dyDescent="0.2"/>
    <row r="569" spans="9:9" ht="14.25" customHeight="1" x14ac:dyDescent="0.2"/>
    <row r="570" spans="9:9" ht="14.25" customHeight="1" x14ac:dyDescent="0.2"/>
    <row r="571" spans="9:9" ht="14.2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>
      <c r="I576" s="28"/>
    </row>
    <row r="577" spans="9:9" ht="14.25" customHeight="1" x14ac:dyDescent="0.2">
      <c r="I577" s="28"/>
    </row>
    <row r="578" spans="9:9" ht="14.25" customHeight="1" x14ac:dyDescent="0.2">
      <c r="I578" s="28" t="s">
        <v>41</v>
      </c>
    </row>
    <row r="579" spans="9:9" ht="14.25" customHeight="1" x14ac:dyDescent="0.2">
      <c r="I579" s="28"/>
    </row>
    <row r="580" spans="9:9" ht="14.25" customHeight="1" x14ac:dyDescent="0.2">
      <c r="I580" s="28"/>
    </row>
    <row r="581" spans="9:9" ht="14.25" customHeight="1" x14ac:dyDescent="0.2">
      <c r="I581" s="28"/>
    </row>
    <row r="582" spans="9:9" ht="14.25" customHeight="1" x14ac:dyDescent="0.2">
      <c r="I582" s="28"/>
    </row>
    <row r="583" spans="9:9" ht="14.25" customHeight="1" x14ac:dyDescent="0.2">
      <c r="I583" s="28"/>
    </row>
    <row r="584" spans="9:9" ht="14.25" customHeight="1" x14ac:dyDescent="0.2">
      <c r="I584" s="28"/>
    </row>
    <row r="585" spans="9:9" ht="14.25" customHeight="1" x14ac:dyDescent="0.2">
      <c r="I585" s="28"/>
    </row>
    <row r="586" spans="9:9" ht="14.25" customHeight="1" x14ac:dyDescent="0.2">
      <c r="I586" s="28"/>
    </row>
    <row r="587" spans="9:9" ht="14.25" customHeight="1" x14ac:dyDescent="0.2">
      <c r="I587" s="28"/>
    </row>
    <row r="588" spans="9:9" ht="14.25" customHeight="1" x14ac:dyDescent="0.2">
      <c r="I588" s="28"/>
    </row>
    <row r="589" spans="9:9" ht="14.25" customHeight="1" x14ac:dyDescent="0.2">
      <c r="I589" s="28"/>
    </row>
    <row r="590" spans="9:9" ht="14.25" customHeight="1" x14ac:dyDescent="0.2">
      <c r="I590" s="28"/>
    </row>
    <row r="591" spans="9:9" ht="14.25" customHeight="1" x14ac:dyDescent="0.2">
      <c r="I591" s="28"/>
    </row>
    <row r="592" spans="9:9" ht="14.25" customHeight="1" x14ac:dyDescent="0.2">
      <c r="I592" s="28"/>
    </row>
    <row r="593" spans="9:9" ht="14.25" customHeight="1" x14ac:dyDescent="0.2">
      <c r="I593" s="28"/>
    </row>
    <row r="594" spans="9:9" ht="14.25" customHeight="1" x14ac:dyDescent="0.2">
      <c r="I594" s="28"/>
    </row>
    <row r="595" spans="9:9" ht="14.25" customHeight="1" x14ac:dyDescent="0.2">
      <c r="I595" s="28"/>
    </row>
    <row r="596" spans="9:9" ht="14.25" customHeight="1" x14ac:dyDescent="0.2">
      <c r="I596" s="28"/>
    </row>
    <row r="597" spans="9:9" ht="14.25" customHeight="1" x14ac:dyDescent="0.2">
      <c r="I597" s="28"/>
    </row>
    <row r="598" spans="9:9" ht="13.5" customHeight="1" x14ac:dyDescent="0.2"/>
    <row r="599" spans="9:9" ht="14.25" customHeight="1" x14ac:dyDescent="0.2"/>
    <row r="600" spans="9:9" ht="14.25" customHeight="1" x14ac:dyDescent="0.2"/>
    <row r="601" spans="9:9" ht="14.25" customHeight="1" x14ac:dyDescent="0.2"/>
    <row r="602" spans="9:9" ht="14.25" customHeight="1" x14ac:dyDescent="0.2"/>
    <row r="603" spans="9:9" ht="14.25" customHeight="1" x14ac:dyDescent="0.2"/>
    <row r="604" spans="9:9" ht="14.25" customHeight="1" x14ac:dyDescent="0.2"/>
    <row r="605" spans="9:9" ht="14.25" customHeight="1" x14ac:dyDescent="0.2"/>
    <row r="606" spans="9:9" ht="14.25" customHeight="1" x14ac:dyDescent="0.2"/>
    <row r="607" spans="9:9" ht="14.25" customHeight="1" x14ac:dyDescent="0.2"/>
    <row r="608" spans="9:9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" customHeight="1" x14ac:dyDescent="0.2"/>
    <row r="627" ht="15.7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5" customHeight="1" x14ac:dyDescent="0.2"/>
    <row r="644" ht="14.25" customHeight="1" x14ac:dyDescent="0.2"/>
    <row r="645" ht="14.25" customHeight="1" x14ac:dyDescent="0.2"/>
    <row r="647" ht="13.5" customHeight="1" x14ac:dyDescent="0.2"/>
    <row r="650" ht="14.25" customHeight="1" x14ac:dyDescent="0.2"/>
    <row r="651" ht="13.5" customHeight="1" x14ac:dyDescent="0.2"/>
    <row r="796" spans="16384:16384" x14ac:dyDescent="0.2">
      <c r="XFD796">
        <f>SUM(I796:XFC796)</f>
        <v>0</v>
      </c>
    </row>
    <row r="797" spans="16384:16384" x14ac:dyDescent="0.2">
      <c r="XFD797">
        <f>SUM(I797:XFC797)</f>
        <v>0</v>
      </c>
    </row>
    <row r="805" spans="9:9 16376:16376" x14ac:dyDescent="0.2">
      <c r="I805"/>
    </row>
    <row r="806" spans="9:9 16376:16376" x14ac:dyDescent="0.2">
      <c r="I806"/>
    </row>
    <row r="807" spans="9:9 16376:16376" x14ac:dyDescent="0.2">
      <c r="I807"/>
    </row>
    <row r="808" spans="9:9 16376:16376" x14ac:dyDescent="0.2">
      <c r="I808"/>
    </row>
    <row r="809" spans="9:9 16376:16376" x14ac:dyDescent="0.2">
      <c r="I809"/>
    </row>
    <row r="810" spans="9:9 16376:16376" x14ac:dyDescent="0.2">
      <c r="I810"/>
    </row>
    <row r="811" spans="9:9 16376:16376" x14ac:dyDescent="0.2">
      <c r="I811"/>
    </row>
    <row r="812" spans="9:9 16376:16376" x14ac:dyDescent="0.2">
      <c r="I812"/>
    </row>
    <row r="813" spans="9:9 16376:16376" x14ac:dyDescent="0.2">
      <c r="I813"/>
      <c r="XEV813">
        <f>SUM(I813:XEU813)</f>
        <v>0</v>
      </c>
    </row>
    <row r="814" spans="9:9 16376:16376" x14ac:dyDescent="0.2">
      <c r="I814"/>
    </row>
    <row r="815" spans="9:9 16376:16376" x14ac:dyDescent="0.2">
      <c r="I815"/>
    </row>
    <row r="816" spans="9:9 16376:16376" x14ac:dyDescent="0.2">
      <c r="I816"/>
    </row>
    <row r="817" spans="9:9 16376:16384" x14ac:dyDescent="0.2">
      <c r="I817"/>
      <c r="XEV817">
        <f>SUM(I817:XEU817)</f>
        <v>0</v>
      </c>
    </row>
    <row r="818" spans="9:9 16376:16384" x14ac:dyDescent="0.2">
      <c r="I818"/>
      <c r="XEV818">
        <f>SUM(I818:XEU818)</f>
        <v>0</v>
      </c>
    </row>
    <row r="819" spans="9:9 16376:16384" x14ac:dyDescent="0.2">
      <c r="I819"/>
    </row>
    <row r="820" spans="9:9 16376:16384" x14ac:dyDescent="0.2">
      <c r="I820"/>
    </row>
    <row r="821" spans="9:9 16376:16384" x14ac:dyDescent="0.2">
      <c r="I821"/>
    </row>
    <row r="828" spans="9:9 16376:16384" x14ac:dyDescent="0.2">
      <c r="XFD828">
        <f>SUM(I828:XFC828)</f>
        <v>0</v>
      </c>
    </row>
    <row r="829" spans="9:9 16376:16384" x14ac:dyDescent="0.2">
      <c r="XFD829">
        <f>SUM(I829:XFC829)</f>
        <v>0</v>
      </c>
    </row>
    <row r="841" spans="9:9 16376:16384" x14ac:dyDescent="0.2">
      <c r="XFD841">
        <f>SUM(I841:XFC841)</f>
        <v>0</v>
      </c>
    </row>
    <row r="842" spans="9:9 16376:16384" x14ac:dyDescent="0.2">
      <c r="XFD842">
        <f>SUM(I842:XFC842)</f>
        <v>0</v>
      </c>
    </row>
    <row r="845" spans="9:9 16376:16384" x14ac:dyDescent="0.2">
      <c r="I845"/>
    </row>
    <row r="846" spans="9:9 16376:16384" x14ac:dyDescent="0.2">
      <c r="I846"/>
    </row>
    <row r="847" spans="9:9 16376:16384" x14ac:dyDescent="0.2">
      <c r="I847"/>
      <c r="XEV847">
        <f>SUM(I847:XEU847)</f>
        <v>0</v>
      </c>
    </row>
    <row r="848" spans="9:9 16376:16384" x14ac:dyDescent="0.2">
      <c r="I848"/>
    </row>
    <row r="849" spans="9:9" x14ac:dyDescent="0.2">
      <c r="I849"/>
    </row>
    <row r="850" spans="9:9" x14ac:dyDescent="0.2">
      <c r="I850"/>
    </row>
    <row r="851" spans="9:9" x14ac:dyDescent="0.2">
      <c r="I851"/>
    </row>
    <row r="852" spans="9:9" x14ac:dyDescent="0.2">
      <c r="I852"/>
    </row>
    <row r="853" spans="9:9" x14ac:dyDescent="0.2">
      <c r="I853"/>
    </row>
    <row r="854" spans="9:9" x14ac:dyDescent="0.2">
      <c r="I854"/>
    </row>
    <row r="855" spans="9:9" x14ac:dyDescent="0.2">
      <c r="I855"/>
    </row>
    <row r="997" spans="12:12" x14ac:dyDescent="0.2">
      <c r="L997" s="24"/>
    </row>
    <row r="1013" spans="9:9" ht="15" customHeight="1" x14ac:dyDescent="0.2"/>
    <row r="1014" spans="9:9" ht="15" customHeight="1" x14ac:dyDescent="0.2"/>
    <row r="1015" spans="9:9" ht="15" customHeight="1" x14ac:dyDescent="0.2"/>
    <row r="1016" spans="9:9" ht="15" customHeight="1" x14ac:dyDescent="0.2"/>
    <row r="1017" spans="9:9" ht="15" customHeight="1" x14ac:dyDescent="0.2"/>
    <row r="1018" spans="9:9" ht="15" customHeight="1" x14ac:dyDescent="0.2"/>
    <row r="1019" spans="9:9" ht="15" customHeight="1" x14ac:dyDescent="0.2"/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/>
    <row r="1039" spans="9:9" ht="15" customHeight="1" x14ac:dyDescent="0.2"/>
    <row r="1040" spans="9:9" ht="15" customHeight="1" x14ac:dyDescent="0.2"/>
    <row r="1041" spans="9:9" ht="15" customHeight="1" x14ac:dyDescent="0.2"/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>
      <c r="I1103"/>
    </row>
    <row r="1104" spans="9:9" ht="15" customHeight="1" x14ac:dyDescent="0.2">
      <c r="I1104"/>
    </row>
    <row r="1105" spans="9:9" ht="15" customHeight="1" x14ac:dyDescent="0.2">
      <c r="I1105"/>
    </row>
    <row r="1106" spans="9:9" ht="15" customHeight="1" x14ac:dyDescent="0.2">
      <c r="I1106"/>
    </row>
    <row r="1107" spans="9:9" ht="15" customHeight="1" x14ac:dyDescent="0.2">
      <c r="I1107"/>
    </row>
    <row r="1108" spans="9:9" ht="15" customHeight="1" x14ac:dyDescent="0.2">
      <c r="I1108"/>
    </row>
    <row r="1109" spans="9:9" ht="15" customHeight="1" x14ac:dyDescent="0.2">
      <c r="I1109"/>
    </row>
    <row r="1110" spans="9:9" ht="15" customHeight="1" x14ac:dyDescent="0.2">
      <c r="I1110"/>
    </row>
    <row r="1111" spans="9:9" ht="15" customHeight="1" x14ac:dyDescent="0.2">
      <c r="I1111"/>
    </row>
    <row r="1112" spans="9:9" ht="15" customHeight="1" x14ac:dyDescent="0.2">
      <c r="I1112"/>
    </row>
    <row r="1113" spans="9:9" ht="15" customHeight="1" x14ac:dyDescent="0.2">
      <c r="I1113"/>
    </row>
    <row r="1114" spans="9:9" ht="15" customHeight="1" x14ac:dyDescent="0.2">
      <c r="I1114"/>
    </row>
    <row r="1115" spans="9:9" ht="15" customHeight="1" x14ac:dyDescent="0.2">
      <c r="I1115"/>
    </row>
    <row r="1116" spans="9:9" ht="15" customHeight="1" x14ac:dyDescent="0.2">
      <c r="I1116"/>
    </row>
    <row r="1117" spans="9:9" ht="15" customHeight="1" x14ac:dyDescent="0.2">
      <c r="I1117"/>
    </row>
    <row r="1118" spans="9:9" ht="15" customHeight="1" x14ac:dyDescent="0.2">
      <c r="I1118"/>
    </row>
    <row r="1119" spans="9:9" ht="15" customHeight="1" x14ac:dyDescent="0.2">
      <c r="I1119"/>
    </row>
    <row r="1120" spans="9:9" ht="15" customHeight="1" x14ac:dyDescent="0.2">
      <c r="I1120"/>
    </row>
    <row r="1121" spans="9:9" ht="15" customHeight="1" x14ac:dyDescent="0.2">
      <c r="I1121"/>
    </row>
    <row r="1122" spans="9:9" ht="15" customHeight="1" x14ac:dyDescent="0.2">
      <c r="I1122"/>
    </row>
    <row r="1123" spans="9:9" ht="15" customHeight="1" x14ac:dyDescent="0.2">
      <c r="I1123"/>
    </row>
    <row r="1124" spans="9:9" ht="15" customHeight="1" x14ac:dyDescent="0.2"/>
    <row r="1125" spans="9:9" ht="15" customHeight="1" x14ac:dyDescent="0.2"/>
    <row r="1126" spans="9:9" ht="15" customHeight="1" x14ac:dyDescent="0.2"/>
    <row r="1127" spans="9:9" ht="15" customHeight="1" x14ac:dyDescent="0.2"/>
    <row r="1128" spans="9:9" ht="15" customHeight="1" x14ac:dyDescent="0.2"/>
    <row r="1129" spans="9:9" ht="15" customHeight="1" x14ac:dyDescent="0.2"/>
    <row r="1130" spans="9:9" ht="15" customHeight="1" x14ac:dyDescent="0.2"/>
    <row r="1131" spans="9:9" ht="15" customHeight="1" x14ac:dyDescent="0.2"/>
    <row r="1132" spans="9:9" ht="15.75" customHeight="1" x14ac:dyDescent="0.2"/>
    <row r="1133" spans="9:9" ht="16.5" customHeight="1" x14ac:dyDescent="0.2"/>
    <row r="1134" spans="9:9" ht="15.75" customHeight="1" x14ac:dyDescent="0.2"/>
    <row r="1135" spans="9:9" ht="17.25" customHeight="1" x14ac:dyDescent="0.2"/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  <row r="1141" spans="9:9" x14ac:dyDescent="0.2">
      <c r="I1141"/>
    </row>
    <row r="1142" spans="9:9" x14ac:dyDescent="0.2">
      <c r="I1142"/>
    </row>
    <row r="1143" spans="9:9" x14ac:dyDescent="0.2">
      <c r="I1143"/>
    </row>
    <row r="1144" spans="9:9" x14ac:dyDescent="0.2">
      <c r="I1144"/>
    </row>
    <row r="1145" spans="9:9" x14ac:dyDescent="0.2">
      <c r="I1145"/>
    </row>
    <row r="1146" spans="9:9" x14ac:dyDescent="0.2">
      <c r="I1146"/>
    </row>
    <row r="1147" spans="9:9" x14ac:dyDescent="0.2">
      <c r="I1147"/>
    </row>
    <row r="1148" spans="9:9" x14ac:dyDescent="0.2">
      <c r="I1148"/>
    </row>
    <row r="1149" spans="9:9" x14ac:dyDescent="0.2">
      <c r="I1149"/>
    </row>
    <row r="1150" spans="9:9" x14ac:dyDescent="0.2">
      <c r="I1150"/>
    </row>
    <row r="1151" spans="9:9" x14ac:dyDescent="0.2">
      <c r="I1151"/>
    </row>
    <row r="1152" spans="9:9" x14ac:dyDescent="0.2">
      <c r="I1152"/>
    </row>
    <row r="1153" spans="9:9" x14ac:dyDescent="0.2">
      <c r="I1153"/>
    </row>
  </sheetData>
  <sortState ref="A39:XFD109">
    <sortCondition ref="A39"/>
  </sortState>
  <mergeCells count="2">
    <mergeCell ref="A8:B8"/>
    <mergeCell ref="A26:B26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2021-08-02T14:42:53Z</cp:lastPrinted>
  <dcterms:created xsi:type="dcterms:W3CDTF">2003-02-04T19:04:15Z</dcterms:created>
  <dcterms:modified xsi:type="dcterms:W3CDTF">2021-08-02T15:24:35Z</dcterms:modified>
</cp:coreProperties>
</file>