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R:\Acctg\Debt\Texas Comptroller\"/>
    </mc:Choice>
  </mc:AlternateContent>
  <xr:revisionPtr revIDLastSave="0" documentId="13_ncr:1_{F1101C0B-7DED-4DD9-A9F7-BF1F07288FB1}" xr6:coauthVersionLast="47" xr6:coauthVersionMax="47" xr10:uidLastSave="{00000000-0000-0000-0000-000000000000}"/>
  <bookViews>
    <workbookView xWindow="28680" yWindow="-120" windowWidth="29040" windowHeight="15720" tabRatio="685" activeTab="2" xr2:uid="{00000000-000D-0000-FFFF-FFFF00000000}"/>
  </bookViews>
  <sheets>
    <sheet name="Table of Contents" sheetId="11" r:id="rId1"/>
    <sheet name="1 - Contact Information" sheetId="1" r:id="rId2"/>
    <sheet name="2 - Individual Debt Obligations" sheetId="3" r:id="rId3"/>
    <sheet name="3 - Summary of Debt Obligations" sheetId="4" r:id="rId4"/>
    <sheet name="Hide" sheetId="2" state="hidden" r:id="rId5"/>
    <sheet name="4 - Additional Notes" sheetId="10" r:id="rId6"/>
    <sheet name="5 - Optional Reporting" sheetId="8" r:id="rId7"/>
    <sheet name="6 - Instructions and Glossary" sheetId="9" r:id="rId8"/>
  </sheets>
  <externalReferences>
    <externalReference r:id="rId9"/>
  </externalReferences>
  <definedNames>
    <definedName name="TitleRegionAdditionalNotes..B13.4">'4 - Additional Notes'!$A$3</definedName>
    <definedName name="TitleRegionContactInformation..B30.1">'1 - Contact Information'!$A$15</definedName>
    <definedName name="TitleRegionEntityInformation..B13.1">'1 - Contact Information'!$A$3</definedName>
    <definedName name="TitleRegionEntityInformation..B4.2">'2 - Individual Debt Obligations'!$A$2</definedName>
    <definedName name="TitleRegionEntityInformation..B4.3">'3 - Summary of Debt Obligations'!$A$2</definedName>
    <definedName name="TitleRegionIndividualDebtObligations..S110.2">'2 - Individual Debt Obligations'!$A$8</definedName>
    <definedName name="TitleRegionInstructionsGlossaryContactInfo..E8.6">'6 - Instructions and Glossary'!$A$5</definedName>
    <definedName name="TitleRegionInstructionsGlossaryIndividualDebtObligations..E23.6">'6 - Instructions and Glossary'!$A$11</definedName>
    <definedName name="TitleRegionInstructionsGlossarySummaryDebt..E37.6">'6 - Instructions and Glossary'!$A$26</definedName>
    <definedName name="TitleRegionOptionalReportingAllEntities..E29.5">'5 - Optional Reporting'!$A$17</definedName>
    <definedName name="TitleRegionOptionalReportingSchoolsMunicipalitiesCounties..E14.5">'5 - Optional Reporting'!$A$5</definedName>
    <definedName name="TitleRegionTotalTaxAdValorem..B17.3">'3 - Summary of Debt Obligations'!$A$14</definedName>
    <definedName name="TitleRegionTotalTaxAdValoremPerCapita..B24.3">'3 - Summary of Debt Obligations'!$A$19</definedName>
    <definedName name="TitleRegionTotalTaxRevDebt..B12.3">'3 - Summary of Debt Obligations'!$A$9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30" i="3" l="1"/>
  <c r="I22" i="3"/>
  <c r="I21" i="3"/>
  <c r="I29" i="3" l="1"/>
  <c r="J18" i="3"/>
  <c r="J111" i="3" l="1"/>
  <c r="J110" i="3"/>
  <c r="J109" i="3"/>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J60" i="3"/>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29" i="3"/>
  <c r="H28" i="3"/>
  <c r="J28" i="3" s="1"/>
  <c r="H27" i="3"/>
  <c r="J27" i="3" s="1"/>
  <c r="J26" i="3"/>
  <c r="J25" i="3"/>
  <c r="J24" i="3"/>
  <c r="J23" i="3"/>
  <c r="J20" i="3"/>
  <c r="J19" i="3"/>
  <c r="J17" i="3"/>
  <c r="J16" i="3"/>
  <c r="J15" i="3"/>
  <c r="H14" i="3"/>
  <c r="J14" i="3" s="1"/>
  <c r="J13" i="3"/>
  <c r="J12" i="3"/>
  <c r="J11" i="3"/>
  <c r="J10" i="3"/>
  <c r="J9" i="3"/>
  <c r="B8" i="1"/>
  <c r="C9" i="2"/>
  <c r="C10" i="2" s="1"/>
  <c r="C13" i="2"/>
  <c r="C14" i="2" s="1"/>
  <c r="B17" i="4" l="1"/>
  <c r="B24" i="4" s="1"/>
  <c r="B16" i="4"/>
  <c r="B23" i="4" s="1"/>
  <c r="B15" i="4"/>
  <c r="B22" i="4" s="1"/>
  <c r="B12" i="4"/>
  <c r="B11" i="4"/>
  <c r="B10" i="4"/>
  <c r="B9" i="1" l="1"/>
  <c r="B4" i="4" l="1"/>
  <c r="B3" i="4"/>
  <c r="C3" i="2" l="1"/>
  <c r="C4" i="2" s="1"/>
  <c r="C5" i="2" s="1"/>
  <c r="C6" i="2" s="1"/>
</calcChain>
</file>

<file path=xl/sharedStrings.xml><?xml version="1.0" encoding="utf-8"?>
<sst xmlns="http://schemas.openxmlformats.org/spreadsheetml/2006/main" count="717" uniqueCount="384">
  <si>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</si>
  <si>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</si>
  <si>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</si>
  <si>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</si>
  <si>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</si>
  <si>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</si>
  <si>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</si>
  <si>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</si>
  <si>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</si>
  <si>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</si>
  <si>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</si>
  <si>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(select)</t>
  </si>
  <si>
    <t>Yes</t>
  </si>
  <si>
    <t>No</t>
  </si>
  <si>
    <t>Fiscal Year End (auto):</t>
  </si>
  <si>
    <t>City</t>
  </si>
  <si>
    <t>County</t>
  </si>
  <si>
    <t>ISD</t>
  </si>
  <si>
    <t>CCD</t>
  </si>
  <si>
    <t>Water District</t>
  </si>
  <si>
    <t>Other</t>
  </si>
  <si>
    <t>Political Subdivision Website, if applicable:</t>
  </si>
  <si>
    <t>If "other", please specify</t>
  </si>
  <si>
    <t xml:space="preserve">Outstanding debt obligation </t>
  </si>
  <si>
    <t>If debt is conduit or component debt, enter related entity name:</t>
  </si>
  <si>
    <t>Principal issued</t>
  </si>
  <si>
    <t>Principal outstanding</t>
  </si>
  <si>
    <t>Combined principal and interest required to pay each outstanding debt obligation on time and in full</t>
  </si>
  <si>
    <t>Is the debt secured in any way by ad valorem taxes?</t>
  </si>
  <si>
    <t>Total proceeds received</t>
  </si>
  <si>
    <t>Proceeds spent</t>
  </si>
  <si>
    <t>Proceeds unspent</t>
  </si>
  <si>
    <t>Official stated purpose for which the debt obligation was authorized</t>
  </si>
  <si>
    <t xml:space="preserve">Optional: Explanation of repayment source </t>
  </si>
  <si>
    <t>Optional: Comments or additional information per individual debt obligation</t>
  </si>
  <si>
    <t>Entity Information (Auto)</t>
  </si>
  <si>
    <t>Moody's</t>
  </si>
  <si>
    <t>S&amp;P</t>
  </si>
  <si>
    <t>Fitch</t>
  </si>
  <si>
    <t>Aaa</t>
  </si>
  <si>
    <t>AAA</t>
  </si>
  <si>
    <t>Aa1</t>
  </si>
  <si>
    <t>AA+</t>
  </si>
  <si>
    <t>Aa2</t>
  </si>
  <si>
    <t>AA</t>
  </si>
  <si>
    <t>Aa3</t>
  </si>
  <si>
    <t>AA−</t>
  </si>
  <si>
    <t>A1</t>
  </si>
  <si>
    <t>A+</t>
  </si>
  <si>
    <t>A2</t>
  </si>
  <si>
    <t>A</t>
  </si>
  <si>
    <t>A3</t>
  </si>
  <si>
    <t>A−</t>
  </si>
  <si>
    <t>Baa1</t>
  </si>
  <si>
    <t>BBB+</t>
  </si>
  <si>
    <t>Baa2</t>
  </si>
  <si>
    <t>BBB</t>
  </si>
  <si>
    <t>Baa3</t>
  </si>
  <si>
    <t>BBB−</t>
  </si>
  <si>
    <t>Ba1</t>
  </si>
  <si>
    <t>BB+</t>
  </si>
  <si>
    <t>Ba2</t>
  </si>
  <si>
    <t>BB</t>
  </si>
  <si>
    <t>Ba3</t>
  </si>
  <si>
    <t>BB−</t>
  </si>
  <si>
    <t>B1</t>
  </si>
  <si>
    <t>B+</t>
  </si>
  <si>
    <t>B2</t>
  </si>
  <si>
    <t>B</t>
  </si>
  <si>
    <t>B3</t>
  </si>
  <si>
    <t>B−</t>
  </si>
  <si>
    <t>Caa</t>
  </si>
  <si>
    <t>CCC</t>
  </si>
  <si>
    <t>Ca</t>
  </si>
  <si>
    <t>CC</t>
  </si>
  <si>
    <t>C</t>
  </si>
  <si>
    <t>D</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</si>
  <si>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</si>
  <si>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</si>
  <si>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</si>
  <si>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</si>
  <si>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</si>
  <si>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</si>
  <si>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</si>
  <si>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</si>
  <si>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</si>
  <si>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</si>
  <si>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</si>
  <si>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</si>
  <si>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N/A - No Reportable Debt</t>
  </si>
  <si>
    <t>End of Worksheet</t>
  </si>
  <si>
    <t>Item #</t>
  </si>
  <si>
    <t>Optional Item</t>
  </si>
  <si>
    <t>Response</t>
  </si>
  <si>
    <t>Instructions</t>
  </si>
  <si>
    <t>References, Local Government Code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</si>
  <si>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</si>
  <si>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</si>
  <si>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</si>
  <si>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</si>
  <si>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</si>
  <si>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</si>
  <si>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</si>
  <si>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</si>
  <si>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</si>
  <si>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</si>
  <si>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</si>
  <si>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</si>
  <si>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</si>
  <si>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</si>
  <si>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</si>
  <si>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</si>
  <si>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</si>
  <si>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</si>
  <si>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</si>
  <si>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</si>
  <si>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</si>
  <si>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</si>
  <si>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</si>
  <si>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</si>
  <si>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</si>
  <si>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</si>
  <si>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</si>
  <si>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</si>
  <si>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</si>
  <si>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</si>
  <si>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</si>
  <si>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</si>
  <si>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</si>
  <si>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</si>
  <si>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</si>
  <si>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</si>
  <si>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</si>
  <si>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</si>
  <si>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</si>
  <si>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</si>
  <si>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</si>
  <si>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</si>
  <si>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</si>
  <si>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Optional Reporting</t>
  </si>
  <si>
    <t>Instructions and Glossary</t>
  </si>
  <si>
    <t>Terms</t>
  </si>
  <si>
    <t xml:space="preserve">Definitions </t>
  </si>
  <si>
    <t>Directions</t>
  </si>
  <si>
    <t>Tab 1: Contact Information</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</si>
  <si>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</si>
  <si>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</si>
  <si>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</si>
  <si>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Total authorized debt obligations</t>
  </si>
  <si>
    <t>Total principal of all outstanding debt obligations</t>
  </si>
  <si>
    <t>Total amount borrowed (par) of all obligations that have yet to be repaid</t>
  </si>
  <si>
    <t xml:space="preserve">140.008(b)(1)(B) </t>
  </si>
  <si>
    <t>Combined principal and interest required to pay all outstanding debt obligations on time and in full</t>
  </si>
  <si>
    <t>Total amount borrowed (par) that has yet to be repaid plus the cost of interest</t>
  </si>
  <si>
    <t>140.008(b)(1)(D)</t>
  </si>
  <si>
    <t>Total authorized debt obligations secured by ad valorem taxation</t>
  </si>
  <si>
    <t>Total debt obligations secured by a pledge of property taxes</t>
  </si>
  <si>
    <t xml:space="preserve">140.008(b)(1)(F) &amp; 140.008(b)(1)(A) </t>
  </si>
  <si>
    <t>Total principal of all outstanding debt obligations secured by ad valorem taxation</t>
  </si>
  <si>
    <t>Total amount borrowed (par) of obligations secured by a pledge of property taxes that have yet to be repaid</t>
  </si>
  <si>
    <t>140.008(b)(1)(F) &amp; 140.008(b)(1)(B)</t>
  </si>
  <si>
    <t>Combined principal and interest required to pay all outstanding debt obligations secured by ad valorem taxation on time and in full</t>
  </si>
  <si>
    <t>Total amount borrowed (par)of all property tax-secured obligations plus the cost of interest</t>
  </si>
  <si>
    <t>140.008(b)(1)(F) &amp; 140.008(b)(1)(D)</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</si>
  <si>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</si>
  <si>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</si>
  <si>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140.008(b)(1)(F) &amp; 140.008(b)(1)(A)</t>
  </si>
  <si>
    <t xml:space="preserve">Total amount borrowed (par) secured by a pledge of property taxes divided by the population of the political subdivision (only school districts, municipalities and counties are required to provide a response to this question). </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</si>
  <si>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</si>
  <si>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</si>
  <si>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</si>
  <si>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column B</t>
  </si>
  <si>
    <t>140.008(b)(1)(C)</t>
  </si>
  <si>
    <t>column C</t>
  </si>
  <si>
    <t>If debt is conduit or component debt, enter related entity name</t>
  </si>
  <si>
    <t>Enter the name of the entity who the debt is issued to on behalf of the political subdivision.</t>
  </si>
  <si>
    <t>column D</t>
  </si>
  <si>
    <t>total amount borrowed (par)</t>
  </si>
  <si>
    <t>Enter the amount borrowed for each individual debt obligation or bond series.</t>
  </si>
  <si>
    <t>140.008(b)(1)(G)(i)</t>
  </si>
  <si>
    <t>column E</t>
  </si>
  <si>
    <t>total amount borrowed (par) of obligation that has yet to be repaid</t>
  </si>
  <si>
    <t xml:space="preserve">Enter the amount borrowed that has yet to be repaid for each individual debt obligation or bond series. </t>
  </si>
  <si>
    <t>column F</t>
  </si>
  <si>
    <t>the total amount borrowed (par) plus the cost of interest for each individual debt obligation or bond series</t>
  </si>
  <si>
    <t>Enter the amount borrowed plus the cost of interest for each individual debt obligation or bond series; total debt service.</t>
  </si>
  <si>
    <t>column G</t>
  </si>
  <si>
    <t>final payment date of individual debt obligation at which point all principal and interest will be paid off</t>
  </si>
  <si>
    <t xml:space="preserve">Enter the date of the final payment of principal and interest for each individual debt obligation. </t>
  </si>
  <si>
    <t>140.008(b)(1)(G)(iii)</t>
  </si>
  <si>
    <t>column H</t>
  </si>
  <si>
    <t>indicates which individual debt obligations are in part or whole pledged with property taxes</t>
  </si>
  <si>
    <t>140.008(b)(1)(F)</t>
  </si>
  <si>
    <t>column I</t>
  </si>
  <si>
    <t xml:space="preserve">total assets received from the sale of a new issue of public securities </t>
  </si>
  <si>
    <t xml:space="preserve">Enter the total assets received from the individual debt obligation. </t>
  </si>
  <si>
    <t>140.008(b)(1)(G)(ii)</t>
  </si>
  <si>
    <t>column J</t>
  </si>
  <si>
    <t>the portion of total proceeds received (column H) that have been spent</t>
  </si>
  <si>
    <t>column K</t>
  </si>
  <si>
    <t>the portion of total proceeds received that are remaining to be spent</t>
  </si>
  <si>
    <t>The reason for the debt issuance as defined in ballot language if applicable or the Official Statement</t>
  </si>
  <si>
    <t>140.008(b)(1)(G)(iv)</t>
  </si>
  <si>
    <t>current credit rating</t>
  </si>
  <si>
    <t>existing rating given by any nationally recognized credit rating organization to debt obligations</t>
  </si>
  <si>
    <t>140.008(b)(2)</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</si>
  <si>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</si>
  <si>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For political subdivisions other than school districts, municipalities and counties</t>
  </si>
  <si>
    <t>Political Subdivision Name</t>
  </si>
  <si>
    <t>Political Subdivision Type</t>
  </si>
  <si>
    <t>Tab 2: Individual Debt Obligations</t>
  </si>
  <si>
    <t>Tab 3: Summary of Debt Obligations</t>
  </si>
  <si>
    <t>Column</t>
  </si>
  <si>
    <t>A political subdivision must annually compile and report the required financial information under Local Government Code, Section 140.008. There is not an exception to the filing requirement for a political subdivision with no outstanding debt.</t>
  </si>
  <si>
    <t>Political Subdivision Email, if applicable:</t>
  </si>
  <si>
    <t>column A</t>
  </si>
  <si>
    <t>columns L - Q</t>
  </si>
  <si>
    <t>Does the Political Subdivision have reportable debt?</t>
  </si>
  <si>
    <t xml:space="preserve">Make sure that the year of the population figures being used match the fiscal year being reporting on.  </t>
  </si>
  <si>
    <t xml:space="preserve">The denominator used to calculate per capita figures requested on the Summary of Debt Obligations tab. This is a population total for the entity. </t>
  </si>
  <si>
    <t>Final maturity date</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</si>
  <si>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</si>
  <si>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Enter the portion of the total assets received from the individual debt obligation that have been spent. The spreadsheet automatically calculates this amount.</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</si>
  <si>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</si>
  <si>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</si>
  <si>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</si>
  <si>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 xml:space="preserve">Sum the total amount borrowed of all debt obligations that have yet to be repaid. </t>
  </si>
  <si>
    <t xml:space="preserve">Sum the amount borrowed that has yet to be repaid and the cost of interest; total debt service. </t>
  </si>
  <si>
    <t xml:space="preserve">Sum any and all authorized debt obligations secured in any way by ad valorem taxation.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</si>
  <si>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t>
  </si>
  <si>
    <t xml:space="preserve">Sum the amount borrowed for obligations secured in any way by ad valorem taxation plus debt service costs. Include combination tax and revenue debt obligations in this total.  </t>
  </si>
  <si>
    <t xml:space="preserve">Sum any and all authorized debt obligations secured in any way by ad valorem taxation that have yet to be repaid and divide this by the population of the political subdivision.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</si>
  <si>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</si>
  <si>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</si>
  <si>
    <t>Total principal of outstanding debt obligations secured by ad valorem taxation as a per capita amount (required for municipalities, counties, and school districts only)</t>
  </si>
  <si>
    <t>Combined principal and interest required to pay all outstanding debt obligations secured by ad valorem taxation on time and in full as a per capita amount (required for municipalities, counties, and school districts only)</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</si>
  <si>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</si>
  <si>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</si>
  <si>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</si>
  <si>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</si>
  <si>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</si>
  <si>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</si>
  <si>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</si>
  <si>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</si>
  <si>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</si>
  <si>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</si>
  <si>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</si>
  <si>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</si>
  <si>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</si>
  <si>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Click on the cell to access the drop down menu. Select the appropriate type of political entity from the list. If "other" is selected, the blank cell below it must specify the type. Selecting another entity will black the lower cell out.</t>
  </si>
  <si>
    <t>Click on the cell to the right to access the drop down menu. Selecting "No" still requires tabs 2 and 3 to be completed. All contact and entity information needs to be completed regardless if there is no reportable debt.</t>
  </si>
  <si>
    <t>Please use this space to enter any other information the political subdivision considers relevant or necessary to explain information submitted in this report.</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</si>
  <si>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</si>
  <si>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</si>
  <si>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</si>
  <si>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</si>
  <si>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</si>
  <si>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</si>
  <si>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</si>
  <si>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</si>
  <si>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</si>
  <si>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</si>
  <si>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</si>
  <si>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Enter the name of the individual debt obligation or bond series. If the entity has no debt to report, enter "No Reportable Debt" in the first cell below the column title (row 10).</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</si>
  <si>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</si>
  <si>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debt that is not a legal liability of the political subdivision but is secured by another entity, such as an Economic Development Corporation</t>
  </si>
  <si>
    <t>Select "Yes" from the dropdown list if any part of the debt obligation is secured with ad valorem taxes. If not, select "No".</t>
  </si>
  <si>
    <t>Enter the portion of the total assets received from the individual debt obligation that have not been spent. (Formula: subtract column I from column H)</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</si>
  <si>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</si>
  <si>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Individual Debt Obligations (click column titles for more information)</t>
  </si>
  <si>
    <t>140.008(b)(1)(A), 1201.002</t>
  </si>
  <si>
    <t>N/A</t>
  </si>
  <si>
    <t>140.008(b)(1)(E )</t>
  </si>
  <si>
    <t xml:space="preserve">Sum any and all authorized debt obligations. This includes voter-approved and non-voter approved debt obligations. </t>
  </si>
  <si>
    <t>The source of population data comprising the denominator of per capita figures.</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</si>
  <si>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</si>
  <si>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</si>
  <si>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</si>
  <si>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</si>
  <si>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</si>
  <si>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Additional Notes (optional)</t>
  </si>
  <si>
    <t>Table of Contents</t>
  </si>
  <si>
    <t>1 - Contact Information</t>
  </si>
  <si>
    <t>2 - Individual Debt Obligations</t>
  </si>
  <si>
    <t>3 - Summary of Debt Obligations</t>
  </si>
  <si>
    <t>4 - Additional Notes</t>
  </si>
  <si>
    <t>5 - Optional Reporting</t>
  </si>
  <si>
    <t>6 - Instructions and Glossary</t>
  </si>
  <si>
    <t>Political subdivision's population</t>
  </si>
  <si>
    <t>Source and year of population data</t>
  </si>
  <si>
    <t>Population of the political subdivision:</t>
  </si>
  <si>
    <t>Source and year of population data:</t>
  </si>
  <si>
    <t>The tables below provide further guidance on properly completing this report. Please contact the Texas Comptroller's office if you have any further questions, by phone (844) 519-5676; or email, Transparency@cpa.texas.gov</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</si>
  <si>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</si>
  <si>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</si>
  <si>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hb1378</t>
  </si>
  <si>
    <t>Protection Pasword:</t>
  </si>
  <si>
    <t>If there is no debt to report for the fiscal year, enter "N/A" or "$0" in each cell along column B.</t>
  </si>
  <si>
    <t>Fiscal Year Start (MM/DD/YYYY)*:</t>
  </si>
  <si>
    <t>City of Bryan, Texas</t>
  </si>
  <si>
    <t>www.bryantx.gov</t>
  </si>
  <si>
    <t>979-209-5080</t>
  </si>
  <si>
    <t>Alicia Kenney</t>
  </si>
  <si>
    <t>akenney@bryantx.gov</t>
  </si>
  <si>
    <t>300 S. Texas Ave.</t>
  </si>
  <si>
    <t>Bryan</t>
  </si>
  <si>
    <t>Brazos</t>
  </si>
  <si>
    <t>P.O. Box 1000</t>
  </si>
  <si>
    <t>General Obligation Refunding, Series 2013</t>
  </si>
  <si>
    <t>General Obligation Refunding, Series 2014</t>
  </si>
  <si>
    <t>General Obligation Refunding, Series 2016</t>
  </si>
  <si>
    <t>General Obligation Refunding, Series 2018</t>
  </si>
  <si>
    <t>General Obligation Refunding, Series 2019</t>
  </si>
  <si>
    <t>General Obligation Refunding, Series 2020</t>
  </si>
  <si>
    <t>General Obligation Pension, Series 2020</t>
  </si>
  <si>
    <t>Water &amp; Wastewater</t>
  </si>
  <si>
    <t>Certificate of Obligation-Combination Tax 
&amp; Revenue, Series 2013</t>
  </si>
  <si>
    <t>Bryan Texas Utilities</t>
  </si>
  <si>
    <t>Certificate of Obligation-Combination Tax 
&amp; Revenue, Series 2014</t>
  </si>
  <si>
    <t>Partial Bryan Texas Utilities</t>
  </si>
  <si>
    <t>Certificate of Obligation-Combination Tax 
&amp; Revenue, Series 2016</t>
  </si>
  <si>
    <t>Certificate of Obligation-Combination Tax 
&amp; Revenue, Series 2018</t>
  </si>
  <si>
    <t>Certificate of Obligation-Combination Tax 
&amp; Revenue, Series 2020</t>
  </si>
  <si>
    <t>Sewer System Revenue, Series 2011</t>
  </si>
  <si>
    <t>Wastewater</t>
  </si>
  <si>
    <t>Water and Sewer System Revenue, 
Series 2016A</t>
  </si>
  <si>
    <t>Water</t>
  </si>
  <si>
    <t>Water and Sewer System Revenue, 
Series 2016B</t>
  </si>
  <si>
    <t>Water and Sewer System Revenue, 
Series 2017</t>
  </si>
  <si>
    <t>Water and Sewer System Revenue, 
Series 2019</t>
  </si>
  <si>
    <t>Water Refunding Revenue, Series 2020</t>
  </si>
  <si>
    <t>Electric System Revenue City, Series 2016</t>
  </si>
  <si>
    <t>Electric System Revenue City, Series 2018</t>
  </si>
  <si>
    <t>Electric System Revenue Rural, Series 2016</t>
  </si>
  <si>
    <t>Electric System Revenue City, Series 2017</t>
  </si>
  <si>
    <t>Electric System Revenue Rural, Series 2018</t>
  </si>
  <si>
    <t>Electric System Revenue City, Series 2021</t>
  </si>
  <si>
    <t>Electric System Revenue City, Series 2021A</t>
  </si>
  <si>
    <t>Electric System Revenue Rural, Series 2021</t>
  </si>
  <si>
    <t>Authorized but Unissued - 1984</t>
  </si>
  <si>
    <t>Streets</t>
  </si>
  <si>
    <t>Parks</t>
  </si>
  <si>
    <t>Railroad Grade Separation</t>
  </si>
  <si>
    <t>Sanitary Landfill</t>
  </si>
  <si>
    <t xml:space="preserve">Proceeds from the sale of the Bonds will be used (1) for the acquisition, construction, replacement and repair ro the City's rural electric system; (2 )to refund a portion of the City's outstanding debt (the "Refunded Obligations"), for debt service savings, and (3) to pay costs of issuing the Obligations. (Refunded Obligations include: 2001, 2003, 2004, 2005 CO's, 2004 and 2005 Water &amp; Wastewater Revenue Bonds) </t>
  </si>
  <si>
    <t>Proceeds from the sale of the Bonds will be used (i) to refund a portion of the City’s outstanding debt (the “Refunded Obligations”), for debt service savings, and (ii) to pay the costs of issuing the Bonds. (Refunded obligations include 2005 CO's &amp; 2005 Water &amp; Wastewater Revenue Bonds)</t>
  </si>
  <si>
    <t>Proceeds from the sale of the Bonds will be used (i) to refund a portion of the City's outstanding debt (the "Refunded Obligations"), for debt service savings, and (ii) to pay costs of issuing the Bonds. (Refunded Obligations are 2007 CO's)</t>
  </si>
  <si>
    <t>Proceeds from the sale of the Bonds will be used (i) to refund a portion of the City’s outstanding debt (the “Refunded Obligations”), for debt service savings, and (ii) to pay the costs of issuing the Bonds. (Refunded Obligations are 2008 CO's)</t>
  </si>
  <si>
    <t>Proceeds from the sale of the Bonds will be used (i) to refund a portion of the City’s outstanding debt (the “Refunded Obligations”), for debt service savings, and (ii) to pay the costs of issuing the Bonds. (Refunded Obligations are 2009 CO's)</t>
  </si>
  <si>
    <t>Proceeds from the sale of the Bonds will be used (i) to refund a portion of the City’s outstanding debt (the “Refunded Obligations”), for debt service savings, and (ii) to pay the costs of issuing the Bonds. (Refunded Obligations are 2010 CO's)</t>
  </si>
  <si>
    <t>Proceeds from the sale of the Bonds will be used (i) to pay a portion of the City’s accrued unfunded liability to the Texas Municipal Retirement System and (ii) to pay the costs of issuing the Bonds.</t>
  </si>
  <si>
    <t>Proceeds from the sale of the Bonds will be used for the acquisition, construction, replacement and repair of substations, feeders and other distribution improvements to the City's rural electric system.</t>
  </si>
  <si>
    <t>Proceeds from the sale of the Certificates will be used for (i) the acquisition and construction of improvements, additions and extensions to the City’s electric system, including facilities for the transmission and distribution of electric power and energy, (ii) constructing, improving, renovating, extending, expanding and developing streets, including drainage, traffic signalization, lighting, sidewalks, soundwalls and landscaping, and acquiring right-of-way related thereto, (iii) the purchase of fire-fighting equipment, including fire trucks, and (iv) related professional services, including legal, fiscal, engineering and design fees, and costs of issuance of the Certificates.</t>
  </si>
  <si>
    <t>Proceeds from the sale of the Certificates will be used for (i) constructing, improving, renovating, extending, expanding and developing streets, including drainage, traffic signalization, lighting, sidewalks, soundwalls and landscaping, and acquiring right-of-way related thereto, (ii) constructing, renovating and improving fire department facilities and purchasing fire fighting equipment, including fire trucks; (iii) constructing, renovating and improving airport facilities, including hangars; and (iv) related professional services, including legal, fiscal, engineering and design fees, and costs of issuance of the Certificates.</t>
  </si>
  <si>
    <t>Proceeds from the sale of the Certificates will be used for (i) constructing, improving, renovating, extending, expanding and
developing streets, including drainage, traffic signalization, lighting, sidewalks, soundwalls and landscaping, and acquiring right-of-way
related thereto; (ii) constructing, renovating and improving fire department facilities and purchasing fire-fighting equipment, including
fire trucks; and (iii) related professional services, including legal, fiscal, engineering and design fees, and costs of issuance of the
Certificates.</t>
  </si>
  <si>
    <t>Proceeds from the sale of the Certificates will be used for (i) constructing, acquiring, improving, renovating, expanding and
developing parks and recreation facilities and related infrastructure, vehicles and equipment, including the Regional Park Project; (ii) constructing, acquiring, improving, renovating, expanding and
developing streets and related infrastructure, vehicles and equipment, including drainage, traffic signalization, lighting, sidewalks, soundwalls and landscaping, and acquiring rigth-of-way related thereto; (iii) constructing, renovating and improving fire department facilities and purchasing fire-fighting equipment, including fire trucks; and (iv) related professional services, including legal, fiscal, engineering and design fees, and costs of issuance of the
Certificates.</t>
  </si>
  <si>
    <t>The Bonds are being issued for the purpose of (i) constructing, improving, repairing, renovating, enlarging, extending and equipping the Waterworks an Sewer System and (ii) paying the costs of issuing the Bonds.</t>
  </si>
  <si>
    <t>Proceeds from the sale of the Bonds will be used for (i) constructing, improving, repairing, renovating, enlarging, extending and equip the Waterworks and Sewer System, and (ii) paying related professional services, including legal, fiscal, engineering and design fees, and costs of issuance of the Bonds.</t>
  </si>
  <si>
    <t>Proceeds from the sale of the Bonds will be used to refund a portion of the City’s outstanding 2007 Waterworks and Sewer System Revenue Bonds in order to provide debt service savings for the City, to purchase a surety bond to fund the 2017 Reserve Fund, and to pay issuance costs on the Bonds.</t>
  </si>
  <si>
    <t>Proceeds from the sale of the Bonds will be used (i) to construct, improve, repair, renovate, enlarge, extend and equip the Waterworks and Sewer System and (ii) to pay the costs of issuing of the Bonds.</t>
  </si>
  <si>
    <t>Proceeds from the sale of the Bonds will be used (i) to refund a portion of the City’s outstanding Waterworks and Sewer System Revenue Bonds (the “Refunded Bonds”), for debt service savings, and (ii) to pay the costs of issuing the Bonds. (Refunded Bonds are WWSS Revenue 2010A series)</t>
  </si>
  <si>
    <t>Proceeds from the sale of the Bonds will be used for (i) financing costs or expenses incurred in relation to the acquisition or construction of improvements, additions, or extensions to the Electric System, including facilities for the generation, transmission, or distribution of electric power and energy, and capital assets, facilities and equipment incident and related to the operation, maintenance, or administration of the Electric System; (ii) funding the reserve fund requirement for the Bonds with a municipal bond reserve fund insurance policy issued by Assured Guaranty Municipal Corp.; (iii) refunding portions of outstanding bonds for debt service savings and (iv) paying the cost of issuing the Bonds.</t>
  </si>
  <si>
    <t>Proceeds from the sale of the Bonds will be used for (i) financing costs or expenses incurred in relation to the acquisition or construction of improvements, additions, or extensions to the Rural System, including facilities for the generation, transmission, or distribution of electric power and energy, and capital assets, facilities and equipment incident and related to the operation, maintenance, or administration of the Rural System; (ii) funding the reserve fund requirement for the Bonds with a municipal bond reserve fund insurance policy issued by Assured Guaranty Municipal Corp.; (iii) refunding portions of outstanding bonds for debt service savings, and (iv) paying the cost of issuing the Bonds.</t>
  </si>
  <si>
    <t>Proceeds from the sale of the Bonds will be used (i) to refund portions of the City's outstanding bonds for debt service savings, (ii) to purchase a surety bond to fund the reserve fund requirement for the Bonds, and (iii) for paying the costs of issuing the Bonds.</t>
  </si>
  <si>
    <t>Proceeds from the sale of the Bonds will be used for (i) financing costs or expenses incurred in relation to the acquisition or construction of improvements, additions, or extensions to the Rural System, including facilities for the generation, transmission, or distribution of electric power and energy, and capital assets, facilities and equipment incident and related to the operation, maintenance, or administration of the Rural System; (ii) funding the reserve fund requirement for the Bonds, and (iii) paying the cost of issuing the Bonds.</t>
  </si>
  <si>
    <t>Proceeds from the sale of the Bonds will be used for (i) financing costs or expenses incurred in relation to the acquisition or construction of improvements, additions, or extensions to the Electric System, including facilities for the generation, transmission, or distribution of electric power and energy, and capital assets, facilities and equipment incident and related to the operation, maintenance, or administration of the Electric System, (ii) funding the reserve fund requirement for the Bonds, and (iii) paying the costs of issuing the Bonds</t>
  </si>
  <si>
    <t>Proceeds from the sale of the Bonds will be used for (i) financing costs or expenses incurred in relation to the acquisition or construction of improvements, additions, or extensions to the Rural Electric System, including facilities for the generation, transmission, or distribution of electric power and energy, and capital assets, facilities and equipment incident and related to the operation, maintenance, or administration of the Rural Electric System, (ii) funding the reserve fund requirement for the Bonds, and (iii) paying the costs of issuing the Bonds</t>
  </si>
  <si>
    <t>Authorized but Unissued</t>
  </si>
  <si>
    <t>Authorized but Unissued - $8,225,000</t>
  </si>
  <si>
    <t>Authorized but Unissued - $1,775,000</t>
  </si>
  <si>
    <t>Authorized but Unissued - $2,850,000</t>
  </si>
  <si>
    <t>Authorized but Unissued - $200,000</t>
  </si>
  <si>
    <t>Certificate of Obligation-Combination Tax 
&amp; Revenue, Series 2022</t>
  </si>
  <si>
    <t>Proceeds from the sale of the Certificates will be used for (i) constructing, acquiring, improving, renovating, expanding and
developing parks and recreation facilities and related infrastructure, vehicles and equipment, including the Regional Park Project; (ii)
constructing, improving, renovating, extending, expanding, and developing streets and related infrastructure, vehicles and equipment,
including drainage, traffic signalization, lighting, sidewalks, soundwalls and landscaping, and acquiring right-of-way related thereto; (iii)
constructing, renovating, and improving fire department facilities and purchasing fire-fighting equipment, including fire-trucks; and (iv)
related professional services, including legal, fiscal, engineering and design fees, and costs of issuance of the Certificates.</t>
  </si>
  <si>
    <t>Water and Sewer System Revenue, 
Series 2021</t>
  </si>
  <si>
    <t>Proceeds from the sale of the Bonds will be used (i) to refund portions of the City’s outstanding bonds (the “Refunded Bonds”) for debt service savings (see “SCHEDULE I”), and (ii) for paying the costs of issuing the Bonds (see “THE BONDS – Sources and Uses of Bond Proceeds”).</t>
  </si>
  <si>
    <t>https://www.census.gov/quickfacts/fact/table/bryancitytexas,US/PST045219</t>
  </si>
  <si>
    <t>Electric System Revenue City, Series 2022</t>
  </si>
  <si>
    <t>Division Manager - Fiscal Services</t>
  </si>
  <si>
    <t>Certificate of Obligation-Combination Tax 
&amp; Revenue, Series 2024</t>
  </si>
  <si>
    <t>Proceeds from the sale of the Certificates will be used for (i) constructing, acquiring, improving, renovating, expanding and
developing parks and recreation facilities and related infrastructure, vehicles and equipment, including tennis and multipurpose facilities
and other improvements to Travis Bryan Midtown Park; (ii) constructing, improving, renovating, extending, expanding, and developing streets and related infrastructure, including drainage, traffic signalization, lighting, sidewalks, soundwalls and landscaping, and acquiring right-of-way, vehicles and equipment related thereto; (iii) constructing, improving, repairing, renovating, enlarging, extending and equipping the drainage utility system, and acquiring right-of-way, vehicles and equipment related thereto; (iv) constructing, acquiring, improving, renovating, expanding and developing airport improvements; (v) purchasing fire-fighting equipment, including fire trucks; and (vi) related professional services, including legal, fiscal, engineering and design fees, and costs of issuance of the Certificates.</t>
  </si>
  <si>
    <t>Electric System Revenue Rural, Series 2024</t>
  </si>
  <si>
    <t>Water and Sewer System Revenue, 
Series 2024</t>
  </si>
  <si>
    <t>Proceeds from the sale of the Bonds will be used for (i) constructing, improving, repairing, renovating, enlarging, extending and equipping the Waterworks and Sewer System, (ii) funding capitalized interest for the Bonds, if necessary, (iii) funding the reserve fund requirement for the Bonds, if necessary, and (iv) paying the costs of issuing the Bonds.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</si>
</sst>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lt;=9999999]###\-####;\(###\)\ ###\-####"/>
    <numFmt numFmtId="165" formatCode="00000"/>
    <numFmt numFmtId="166" formatCode="&quot;$&quot;#,##0"/>
  </numFmts>
  <fonts count="13"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i/>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s>
  <fills count="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6" fillId="0" borderId="0" applyNumberFormat="0" applyFill="0" applyBorder="0" applyAlignment="0" applyProtection="0"/>
  </cellStyleXfs>
  <cellXfs count="106">
    <xf numFmtId="0" fontId="0" fillId="0" borderId="0" xfId="0"/>
    <xf numFmtId="0" fontId="1" fillId="0" borderId="0" xfId="0" applyFont="1"/>
    <xf numFmtId="0" fontId="1" fillId="0" borderId="0" xfId="0" applyFont="1" applyAlignment="1">
      <alignment vertical="center"/>
    </xf>
    <xf numFmtId="0" fontId="1" fillId="0" borderId="0" xfId="0" applyFont="1" applyAlignment="1">
      <alignment horizontal="lef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3" fillId="2" borderId="0" xfId="0" applyFont="1" applyFill="1"/>
    <xf numFmtId="0" fontId="5" fillId="0" borderId="0" xfId="0" applyFont="1"/>
    <xf numFmtId="0" fontId="1" fillId="0" borderId="0" xfId="0" applyFont="1" applyAlignment="1">
      <alignment horizontal="center" vertical="center"/>
    </xf>
    <xf numFmtId="0" fontId="1" fillId="0" borderId="0" xfId="0" applyFont="1" applyFill="1"/>
    <xf numFmtId="0" fontId="3" fillId="2" borderId="1" xfId="0" applyFont="1" applyFill="1" applyBorder="1"/>
    <xf numFmtId="0" fontId="1" fillId="2" borderId="1" xfId="0" applyFont="1" applyFill="1" applyBorder="1"/>
    <xf numFmtId="0" fontId="1" fillId="0" borderId="1" xfId="0" applyFont="1" applyBorder="1"/>
    <xf numFmtId="0" fontId="1" fillId="0" borderId="1" xfId="0" applyFont="1" applyFill="1" applyBorder="1" applyAlignment="1">
      <alignment horizontal="left" vertical="center" wrapText="1"/>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2" fillId="0" borderId="1" xfId="0" applyFont="1" applyBorder="1"/>
    <xf numFmtId="0" fontId="1" fillId="2" borderId="1" xfId="0" applyFont="1" applyFill="1" applyBorder="1" applyAlignment="1">
      <alignment horizontal="left"/>
    </xf>
    <xf numFmtId="0" fontId="5" fillId="5" borderId="0" xfId="0" applyFont="1" applyFill="1"/>
    <xf numFmtId="0" fontId="1" fillId="5" borderId="0" xfId="0" applyFont="1" applyFill="1"/>
    <xf numFmtId="0" fontId="1" fillId="5" borderId="0" xfId="0" applyFont="1" applyFill="1" applyAlignment="1">
      <alignment horizontal="left"/>
    </xf>
    <xf numFmtId="0" fontId="3" fillId="5" borderId="0" xfId="0" applyFont="1" applyFill="1"/>
    <xf numFmtId="0" fontId="4" fillId="5" borderId="0" xfId="0" applyFont="1" applyFill="1" applyAlignment="1">
      <alignment horizontal="right"/>
    </xf>
    <xf numFmtId="0" fontId="3" fillId="2" borderId="3" xfId="0" applyFont="1" applyFill="1" applyBorder="1" applyAlignment="1">
      <alignment wrapText="1"/>
    </xf>
    <xf numFmtId="0" fontId="3" fillId="2" borderId="4" xfId="0" applyFont="1" applyFill="1" applyBorder="1"/>
    <xf numFmtId="0" fontId="3" fillId="2" borderId="3" xfId="0" applyFont="1" applyFill="1" applyBorder="1"/>
    <xf numFmtId="0" fontId="1" fillId="2" borderId="4" xfId="0" applyFont="1" applyFill="1" applyBorder="1"/>
    <xf numFmtId="0" fontId="1" fillId="0" borderId="2" xfId="0" applyFont="1" applyBorder="1" applyAlignment="1">
      <alignment horizontal="left" vertical="center" wrapText="1"/>
    </xf>
    <xf numFmtId="0" fontId="1" fillId="5" borderId="0" xfId="0" applyFont="1" applyFill="1" applyBorder="1"/>
    <xf numFmtId="0" fontId="7" fillId="5" borderId="0" xfId="0" applyFont="1" applyFill="1"/>
    <xf numFmtId="0" fontId="7" fillId="2" borderId="1" xfId="0" applyFont="1" applyFill="1" applyBorder="1"/>
    <xf numFmtId="0" fontId="2" fillId="5" borderId="0" xfId="0" applyFont="1" applyFill="1"/>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Fill="1" applyBorder="1" applyAlignment="1">
      <alignment vertical="center" wrapText="1"/>
    </xf>
    <xf numFmtId="0" fontId="1" fillId="0" borderId="1" xfId="0" applyFont="1" applyFill="1" applyBorder="1" applyAlignment="1">
      <alignment wrapText="1"/>
    </xf>
    <xf numFmtId="0" fontId="7" fillId="4" borderId="2" xfId="0" applyFont="1" applyFill="1" applyBorder="1" applyAlignment="1">
      <alignment horizontal="left" vertical="center" wrapText="1"/>
    </xf>
    <xf numFmtId="0" fontId="1" fillId="0" borderId="2" xfId="0" applyFont="1" applyBorder="1" applyAlignment="1">
      <alignment horizontal="center" vertical="center"/>
    </xf>
    <xf numFmtId="0" fontId="1" fillId="0" borderId="2" xfId="0" applyFont="1" applyBorder="1" applyAlignment="1">
      <alignment vertical="center" wrapText="1"/>
    </xf>
    <xf numFmtId="0" fontId="3" fillId="2" borderId="5" xfId="0" applyFont="1" applyFill="1" applyBorder="1"/>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2" fillId="0" borderId="2" xfId="1" applyFont="1" applyBorder="1" applyAlignment="1">
      <alignment horizontal="left" vertical="center" wrapText="1"/>
    </xf>
    <xf numFmtId="0" fontId="2" fillId="0" borderId="1" xfId="1" applyFont="1" applyBorder="1" applyAlignment="1">
      <alignment horizontal="left" vertical="center" wrapText="1"/>
    </xf>
    <xf numFmtId="0" fontId="1" fillId="5" borderId="0" xfId="0" applyFont="1" applyFill="1" applyBorder="1" applyAlignment="1">
      <alignment horizontal="left" vertical="center"/>
    </xf>
    <xf numFmtId="0" fontId="3" fillId="2" borderId="5" xfId="0" applyFont="1" applyFill="1" applyBorder="1" applyAlignment="1">
      <alignment vertical="center"/>
    </xf>
    <xf numFmtId="0" fontId="3" fillId="2" borderId="5" xfId="0" applyFont="1" applyFill="1" applyBorder="1" applyAlignment="1">
      <alignment horizontal="left" vertical="center"/>
    </xf>
    <xf numFmtId="0" fontId="3" fillId="2" borderId="4" xfId="0" applyFont="1" applyFill="1" applyBorder="1" applyAlignment="1">
      <alignment vertical="center"/>
    </xf>
    <xf numFmtId="0" fontId="1" fillId="5" borderId="0" xfId="0" applyFont="1" applyFill="1" applyAlignment="1">
      <alignment vertical="center"/>
    </xf>
    <xf numFmtId="0" fontId="1" fillId="5" borderId="0" xfId="0" applyFont="1" applyFill="1" applyAlignment="1">
      <alignment horizontal="left" vertical="center"/>
    </xf>
    <xf numFmtId="0" fontId="10" fillId="0" borderId="0" xfId="0" applyFont="1"/>
    <xf numFmtId="0" fontId="10" fillId="0" borderId="0" xfId="0" applyFont="1" applyAlignment="1">
      <alignment horizontal="left" indent="4"/>
    </xf>
    <xf numFmtId="0" fontId="3" fillId="0" borderId="0" xfId="0" applyFont="1" applyAlignment="1">
      <alignment horizontal="left" vertical="center"/>
    </xf>
    <xf numFmtId="0" fontId="11" fillId="0" borderId="0" xfId="1" applyFont="1" applyAlignment="1">
      <alignment horizontal="left" indent="4"/>
    </xf>
    <xf numFmtId="0" fontId="12" fillId="0" borderId="0" xfId="0" applyFont="1" applyAlignment="1">
      <alignment horizontal="left" indent="4"/>
    </xf>
    <xf numFmtId="0" fontId="3" fillId="0" borderId="0" xfId="0" applyFont="1" applyAlignment="1">
      <alignment horizontal="left" vertical="center" indent="4"/>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Fill="1" applyBorder="1" applyAlignment="1" applyProtection="1">
      <alignment horizontal="left" vertical="center"/>
      <protection locked="0"/>
    </xf>
    <xf numFmtId="0" fontId="1" fillId="0" borderId="1" xfId="0" applyFont="1" applyFill="1" applyBorder="1" applyAlignment="1" applyProtection="1">
      <alignment horizontal="left" vertical="center" wrapText="1"/>
      <protection locked="0"/>
    </xf>
    <xf numFmtId="42" fontId="1" fillId="0" borderId="1" xfId="0" applyNumberFormat="1" applyFont="1" applyFill="1" applyBorder="1" applyAlignment="1" applyProtection="1">
      <alignment horizontal="left" vertical="center"/>
      <protection locked="0"/>
    </xf>
    <xf numFmtId="42" fontId="1" fillId="0" borderId="1" xfId="0" applyNumberFormat="1" applyFont="1" applyFill="1" applyBorder="1" applyAlignment="1" applyProtection="1">
      <alignment horizontal="left" vertical="center" wrapText="1"/>
      <protection locked="0"/>
    </xf>
    <xf numFmtId="14" fontId="1" fillId="0" borderId="1" xfId="0" applyNumberFormat="1" applyFont="1" applyFill="1" applyBorder="1" applyAlignment="1" applyProtection="1">
      <alignment horizontal="left" vertical="center"/>
      <protection locked="0"/>
    </xf>
    <xf numFmtId="0" fontId="1" fillId="0" borderId="1" xfId="0" applyFont="1" applyBorder="1" applyAlignment="1" applyProtection="1">
      <alignment horizontal="left" vertical="center"/>
      <protection locked="0"/>
    </xf>
    <xf numFmtId="14" fontId="1" fillId="0" borderId="1" xfId="0" applyNumberFormat="1"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2" xfId="0" applyNumberFormat="1"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4" borderId="2" xfId="1" applyFont="1" applyFill="1" applyBorder="1" applyAlignment="1">
      <alignment horizontal="left" vertical="center"/>
    </xf>
    <xf numFmtId="0" fontId="3" fillId="4" borderId="2" xfId="1" applyFont="1" applyFill="1" applyBorder="1" applyAlignment="1">
      <alignment horizontal="left" vertical="center" wrapText="1"/>
    </xf>
    <xf numFmtId="0" fontId="7" fillId="4" borderId="0" xfId="0" applyFont="1" applyFill="1" applyAlignment="1">
      <alignment vertical="center"/>
    </xf>
    <xf numFmtId="42" fontId="1" fillId="0" borderId="1" xfId="0" applyNumberFormat="1" applyFont="1" applyBorder="1" applyAlignment="1" applyProtection="1">
      <alignment horizontal="left" vertical="center"/>
      <protection locked="0"/>
    </xf>
    <xf numFmtId="42" fontId="1" fillId="0" borderId="1" xfId="0" applyNumberFormat="1" applyFont="1" applyBorder="1" applyAlignment="1" applyProtection="1">
      <alignment horizontal="left" vertical="center" wrapText="1"/>
      <protection locked="0"/>
    </xf>
    <xf numFmtId="0" fontId="1" fillId="0" borderId="0" xfId="0" applyFont="1" applyFill="1" applyAlignment="1">
      <alignment vertical="center"/>
    </xf>
    <xf numFmtId="0" fontId="3" fillId="2" borderId="3" xfId="0" applyFont="1" applyFill="1" applyBorder="1"/>
    <xf numFmtId="0" fontId="3" fillId="2" borderId="5" xfId="0" applyFont="1" applyFill="1" applyBorder="1"/>
    <xf numFmtId="0" fontId="6" fillId="0" borderId="0" xfId="1" applyBorder="1" applyAlignment="1" applyProtection="1">
      <alignment horizontal="center" vertical="center"/>
      <protection locked="0"/>
    </xf>
    <xf numFmtId="0" fontId="5" fillId="5" borderId="0" xfId="0" applyFont="1" applyFill="1"/>
    <xf numFmtId="0" fontId="3" fillId="5" borderId="0" xfId="0" applyFont="1" applyFill="1" applyAlignment="1">
      <alignment horizontal="left" vertical="center"/>
    </xf>
    <xf numFmtId="0" fontId="3" fillId="2" borderId="6" xfId="0" applyFont="1" applyFill="1" applyBorder="1"/>
    <xf numFmtId="0" fontId="3" fillId="2" borderId="0" xfId="0" applyFont="1" applyFill="1"/>
    <xf numFmtId="0" fontId="3" fillId="2" borderId="1" xfId="0" applyFont="1" applyFill="1" applyBorder="1"/>
    <xf numFmtId="0" fontId="1" fillId="5" borderId="6" xfId="0" applyFont="1" applyFill="1" applyBorder="1"/>
    <xf numFmtId="0" fontId="1" fillId="5" borderId="0" xfId="0" applyFont="1" applyFill="1"/>
    <xf numFmtId="0" fontId="1" fillId="5" borderId="6" xfId="0" applyFont="1" applyFill="1" applyBorder="1" applyProtection="1">
      <protection locked="0"/>
    </xf>
    <xf numFmtId="0" fontId="1" fillId="5" borderId="0" xfId="0" applyFont="1" applyFill="1" applyProtection="1">
      <protection locked="0"/>
    </xf>
    <xf numFmtId="0" fontId="1" fillId="5" borderId="7" xfId="0" applyFont="1" applyFill="1" applyBorder="1"/>
  </cellXfs>
  <cellStyles count="2">
    <cellStyle name="Hyperlink" xfId="1" builtinId="8"/>
    <cellStyle name="Normal" xfId="0" builtinId="0"/>
  </cellStyles>
  <dxfs count="8">
    <dxf>
      <fill>
        <patternFill patternType="none">
          <bgColor auto="1"/>
        </patternFill>
      </fill>
    </dxf>
    <dxf>
      <fill>
        <patternFill patternType="none">
          <bgColor auto="1"/>
        </patternFill>
      </fill>
    </dxf>
    <dxf>
      <fill>
        <patternFill>
          <bgColor theme="1"/>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exas%20Comptroller-HB1378_debt-report-form_FY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of Contents"/>
      <sheetName val="1 - Contact Information"/>
      <sheetName val="2 - Individual Debt Obligations"/>
      <sheetName val="3 - Summary of Debt Obligations"/>
      <sheetName val="Hide"/>
      <sheetName val="4 - Additional Notes"/>
      <sheetName val="5 - Optional Reporting"/>
      <sheetName val="6 - Instructions and Glossary"/>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zoomScale="85" zoomScaleNormal="85" workbookViewId="0">
      <selection sqref="A1:XFD1048576"/>
    </sheetView>
  </sheetViews>
  <sheetFormatPr defaultColWidth="0" defaultRowHeight="24.95" customHeight="1" zeroHeight="1" x14ac:dyDescent="0.2"/>
  <cols>
    <col min="1" max="1" width="55.7109375" style="56" customWidth="1"/>
    <col min="2" max="16384" width="9.140625" style="55" hidden="1"/>
  </cols>
  <sheetData>
    <row r="1" spans="1:1" ht="15.75" x14ac:dyDescent="0.2">
      <c r="A1" s="57" t="s">
        <v>236</v>
      </c>
    </row>
    <row r="2" spans="1:1" ht="24.95" customHeight="1" x14ac:dyDescent="0.2">
      <c r="A2" s="60" t="s">
        <v>281</v>
      </c>
    </row>
    <row r="3" spans="1:1" ht="24.95" customHeight="1" x14ac:dyDescent="0.25">
      <c r="A3" s="58" t="s">
        <v>282</v>
      </c>
    </row>
    <row r="4" spans="1:1" ht="24.95" customHeight="1" x14ac:dyDescent="0.25">
      <c r="A4" s="58" t="s">
        <v>283</v>
      </c>
    </row>
    <row r="5" spans="1:1" ht="24.95" customHeight="1" x14ac:dyDescent="0.25">
      <c r="A5" s="58" t="s">
        <v>284</v>
      </c>
    </row>
    <row r="6" spans="1:1" ht="24.95" customHeight="1" x14ac:dyDescent="0.25">
      <c r="A6" s="58" t="s">
        <v>285</v>
      </c>
    </row>
    <row r="7" spans="1:1" ht="24.95" customHeight="1" x14ac:dyDescent="0.25">
      <c r="A7" s="58" t="s">
        <v>286</v>
      </c>
    </row>
    <row r="8" spans="1:1" ht="24.95" customHeight="1" x14ac:dyDescent="0.25">
      <c r="A8" s="58" t="s">
        <v>287</v>
      </c>
    </row>
    <row r="9" spans="1:1" ht="24.95" customHeight="1" x14ac:dyDescent="0.25">
      <c r="A9" s="59" t="s">
        <v>90</v>
      </c>
    </row>
  </sheetData>
  <sheetProtection algorithmName="SHA-512" hashValue="T2FbwKZVNubpEDiW7Q+mlp3Oo1SYlI54VZhnVuYBgdnyozdmFFPm/ICddXgN6UISsV2+DwhXT8+r+j2GGzJ44g==" saltValue="0lRWck97WSJo8hkBVTXOKA=="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D31"/>
  <sheetViews>
    <sheetView zoomScale="85" zoomScaleNormal="85" workbookViewId="0">
      <selection activeCell="B8" sqref="B8"/>
    </sheetView>
  </sheetViews>
  <sheetFormatPr defaultColWidth="0" defaultRowHeight="15.75" zeroHeight="1" x14ac:dyDescent="0.25"/>
  <cols>
    <col min="1" max="1" width="56.42578125" style="33" customWidth="1"/>
    <col min="2" max="2" width="61.140625" style="1" customWidth="1"/>
    <col min="3" max="4" width="0" style="1" hidden="1" customWidth="1"/>
    <col min="5" max="16384" width="9.140625" style="1" hidden="1"/>
  </cols>
  <sheetData>
    <row r="1" spans="1:2" x14ac:dyDescent="0.25">
      <c r="A1" s="30" t="s">
        <v>236</v>
      </c>
      <c r="B1" s="23"/>
    </row>
    <row r="2" spans="1:2" x14ac:dyDescent="0.25">
      <c r="A2" s="32" t="s">
        <v>278</v>
      </c>
      <c r="B2" s="23"/>
    </row>
    <row r="3" spans="1:2" x14ac:dyDescent="0.25">
      <c r="A3" s="31" t="s">
        <v>0</v>
      </c>
      <c r="B3" s="12"/>
    </row>
    <row r="4" spans="1:2" x14ac:dyDescent="0.25">
      <c r="A4" s="61" t="s">
        <v>237</v>
      </c>
      <c r="B4" s="66" t="s">
        <v>299</v>
      </c>
    </row>
    <row r="5" spans="1:2" x14ac:dyDescent="0.25">
      <c r="A5" s="61" t="s">
        <v>238</v>
      </c>
      <c r="B5" s="66" t="s">
        <v>15</v>
      </c>
    </row>
    <row r="6" spans="1:2" x14ac:dyDescent="0.25">
      <c r="A6" s="13" t="s">
        <v>22</v>
      </c>
      <c r="B6" s="67"/>
    </row>
    <row r="7" spans="1:2" x14ac:dyDescent="0.25">
      <c r="A7" s="13" t="s">
        <v>239</v>
      </c>
      <c r="B7" s="66">
        <v>2025</v>
      </c>
    </row>
    <row r="8" spans="1:2" x14ac:dyDescent="0.25">
      <c r="A8" s="13" t="s">
        <v>298</v>
      </c>
      <c r="B8" s="68" t="str">
        <f>CONCATENATE("10/1/",B7-1)</f>
        <v>10/1/2024</v>
      </c>
    </row>
    <row r="9" spans="1:2" x14ac:dyDescent="0.25">
      <c r="A9" s="13" t="s">
        <v>14</v>
      </c>
      <c r="B9" s="62">
        <f>IF(ISBLANK(B8),"",DATE(YEAR(B8)+1,MONTH(B8),DAY(B8)-1))</f>
        <v>45930</v>
      </c>
    </row>
    <row r="10" spans="1:2" x14ac:dyDescent="0.25">
      <c r="A10" s="13" t="s">
        <v>21</v>
      </c>
      <c r="B10" s="68" t="s">
        <v>300</v>
      </c>
    </row>
    <row r="11" spans="1:2" x14ac:dyDescent="0.25">
      <c r="A11" s="13" t="s">
        <v>240</v>
      </c>
      <c r="B11" s="69" t="s">
        <v>301</v>
      </c>
    </row>
    <row r="12" spans="1:2" x14ac:dyDescent="0.25">
      <c r="A12" s="13" t="s">
        <v>214</v>
      </c>
      <c r="B12" s="66"/>
    </row>
    <row r="13" spans="1:2" x14ac:dyDescent="0.25">
      <c r="A13" s="61" t="s">
        <v>241</v>
      </c>
      <c r="B13" s="66" t="s">
        <v>12</v>
      </c>
    </row>
    <row r="14" spans="1:2" x14ac:dyDescent="0.25">
      <c r="A14" s="32"/>
      <c r="B14" s="21"/>
    </row>
    <row r="15" spans="1:2" x14ac:dyDescent="0.25">
      <c r="A15" s="31" t="s">
        <v>3</v>
      </c>
      <c r="B15" s="18"/>
    </row>
    <row r="16" spans="1:2" x14ac:dyDescent="0.25">
      <c r="A16" s="17" t="s">
        <v>242</v>
      </c>
      <c r="B16" s="66" t="s">
        <v>302</v>
      </c>
    </row>
    <row r="17" spans="1:2" x14ac:dyDescent="0.25">
      <c r="A17" s="17" t="s">
        <v>243</v>
      </c>
      <c r="B17" s="66" t="s">
        <v>378</v>
      </c>
    </row>
    <row r="18" spans="1:2" x14ac:dyDescent="0.25">
      <c r="A18" s="17" t="s">
        <v>244</v>
      </c>
      <c r="B18" s="69" t="s">
        <v>301</v>
      </c>
    </row>
    <row r="19" spans="1:2" x14ac:dyDescent="0.25">
      <c r="A19" s="17" t="s">
        <v>4</v>
      </c>
      <c r="B19" s="66" t="s">
        <v>303</v>
      </c>
    </row>
    <row r="20" spans="1:2" x14ac:dyDescent="0.25">
      <c r="A20" s="17" t="s">
        <v>245</v>
      </c>
      <c r="B20" s="66" t="s">
        <v>304</v>
      </c>
    </row>
    <row r="21" spans="1:2" x14ac:dyDescent="0.25">
      <c r="A21" s="17" t="s">
        <v>5</v>
      </c>
      <c r="B21" s="66"/>
    </row>
    <row r="22" spans="1:2" x14ac:dyDescent="0.25">
      <c r="A22" s="17" t="s">
        <v>246</v>
      </c>
      <c r="B22" s="66" t="s">
        <v>305</v>
      </c>
    </row>
    <row r="23" spans="1:2" x14ac:dyDescent="0.25">
      <c r="A23" s="17" t="s">
        <v>247</v>
      </c>
      <c r="B23" s="70">
        <v>77803</v>
      </c>
    </row>
    <row r="24" spans="1:2" x14ac:dyDescent="0.25">
      <c r="A24" s="17" t="s">
        <v>248</v>
      </c>
      <c r="B24" s="66" t="s">
        <v>306</v>
      </c>
    </row>
    <row r="25" spans="1:2" x14ac:dyDescent="0.25">
      <c r="A25" s="17" t="s">
        <v>279</v>
      </c>
      <c r="B25" s="66" t="s">
        <v>13</v>
      </c>
    </row>
    <row r="26" spans="1:2" x14ac:dyDescent="0.25">
      <c r="A26" s="17" t="s">
        <v>6</v>
      </c>
      <c r="B26" s="66" t="s">
        <v>307</v>
      </c>
    </row>
    <row r="27" spans="1:2" x14ac:dyDescent="0.25">
      <c r="A27" s="17" t="s">
        <v>7</v>
      </c>
      <c r="B27" s="66"/>
    </row>
    <row r="28" spans="1:2" x14ac:dyDescent="0.25">
      <c r="A28" s="17" t="s">
        <v>8</v>
      </c>
      <c r="B28" s="66" t="s">
        <v>305</v>
      </c>
    </row>
    <row r="29" spans="1:2" x14ac:dyDescent="0.25">
      <c r="A29" s="17" t="s">
        <v>9</v>
      </c>
      <c r="B29" s="66">
        <v>77805</v>
      </c>
    </row>
    <row r="30" spans="1:2" x14ac:dyDescent="0.25">
      <c r="A30" s="17" t="s">
        <v>10</v>
      </c>
      <c r="B30" s="66" t="s">
        <v>306</v>
      </c>
    </row>
    <row r="31" spans="1:2" x14ac:dyDescent="0.25">
      <c r="A31" s="19" t="s">
        <v>90</v>
      </c>
      <c r="B31" s="20"/>
    </row>
  </sheetData>
  <conditionalFormatting sqref="B6">
    <cfRule type="expression" dxfId="7" priority="4">
      <formula>$B$5="Other"</formula>
    </cfRule>
    <cfRule type="expression" dxfId="6" priority="5">
      <formula>$B$5="(select)"</formula>
    </cfRule>
  </conditionalFormatting>
  <conditionalFormatting sqref="B9">
    <cfRule type="expression" dxfId="5" priority="2">
      <formula>$B$8=""</formula>
    </cfRule>
    <cfRule type="cellIs" dxfId="4" priority="3" operator="greaterThan">
      <formula>TODAY()</formula>
    </cfRule>
  </conditionalFormatting>
  <conditionalFormatting sqref="B26:B30">
    <cfRule type="expression" dxfId="3" priority="1">
      <formula>$B$25="Yes"</formula>
    </cfRule>
  </conditionalFormatting>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xWindow="355" yWindow="483" count="4">
        <x14:dataValidation type="list" allowBlank="1" showInputMessage="1" showErrorMessage="1" xr:uid="{00000000-0002-0000-0100-000001000000}">
          <x14:formula1>
            <xm:f>Hide!$B$1:$B$7</xm:f>
          </x14:formula1>
          <xm:sqref>B5</xm:sqref>
        </x14:dataValidation>
        <x14:dataValidation type="list" allowBlank="1" showInputMessage="1" showErrorMessage="1" xr:uid="{00000000-0002-0000-0100-000002000000}">
          <x14:formula1>
            <xm:f>Hide!$C$1:$C$15</xm:f>
          </x14:formula1>
          <xm:sqref>B7</xm:sqref>
        </x14:dataValidation>
        <x14:dataValidation type="list" errorStyle="warning" allowBlank="1" showInputMessage="1" showErrorMessage="1" promptTitle="Reportable Debt" prompt="If you select &quot;No&quot;, be sure to indicate no reportable debt on tabs 2 and 3." xr:uid="{00000000-0002-0000-0100-000003000000}">
          <x14:formula1>
            <xm:f>Hide!$A$1:$A$3</xm:f>
          </x14:formula1>
          <xm:sqref>B13</xm:sqref>
        </x14:dataValidation>
        <x14:dataValidation type="list" allowBlank="1" showInputMessage="1" showErrorMessage="1" xr:uid="{7207ED9B-2A0C-4295-92E1-787AB632AC7E}">
          <x14:formula1>
            <xm:f>'R:\Acctg\Debt\Texas Comptroller\[Texas Comptroller-HB1378_debt-report-form_FY21.xlsx]Hide'!#REF!</xm:f>
          </x14:formula1>
          <xm:sqref>B25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S117"/>
  <sheetViews>
    <sheetView tabSelected="1" topLeftCell="A26" zoomScale="70" zoomScaleNormal="70" workbookViewId="0">
      <selection activeCell="J29" sqref="J29"/>
    </sheetView>
  </sheetViews>
  <sheetFormatPr defaultColWidth="0" defaultRowHeight="15.75" zeroHeight="1" x14ac:dyDescent="0.25"/>
  <cols>
    <col min="1" max="1" width="44.7109375" style="1" bestFit="1" customWidth="1"/>
    <col min="2" max="2" width="28.7109375" style="1" customWidth="1"/>
    <col min="3" max="3" width="18.85546875" style="4" bestFit="1" customWidth="1"/>
    <col min="4" max="4" width="24.7109375" style="4" bestFit="1" customWidth="1"/>
    <col min="5" max="5" width="30.85546875" style="4" customWidth="1"/>
    <col min="6" max="6" width="18.5703125" style="5" bestFit="1" customWidth="1"/>
    <col min="7" max="7" width="22.140625" style="1" customWidth="1"/>
    <col min="8" max="8" width="17.85546875" style="4" bestFit="1" customWidth="1"/>
    <col min="9" max="9" width="17.85546875" style="4" customWidth="1"/>
    <col min="10" max="10" width="16.7109375" style="4" customWidth="1"/>
    <col min="11" max="11" width="71.85546875" style="6" customWidth="1"/>
    <col min="12" max="12" width="22.7109375" style="1" customWidth="1"/>
    <col min="13" max="16" width="10.7109375" style="1" customWidth="1"/>
    <col min="17" max="17" width="13.28515625" style="1" customWidth="1"/>
    <col min="18" max="18" width="23.7109375" style="1" customWidth="1"/>
    <col min="19" max="19" width="29.7109375" style="1" customWidth="1"/>
    <col min="20" max="16384" width="9.140625" style="1" hidden="1"/>
  </cols>
  <sheetData>
    <row r="1" spans="1:19" s="97" customFormat="1" ht="21.6" customHeight="1" x14ac:dyDescent="0.25">
      <c r="A1" s="97" t="s">
        <v>236</v>
      </c>
    </row>
    <row r="2" spans="1:19" s="100" customFormat="1" ht="21.6" customHeight="1" x14ac:dyDescent="0.25">
      <c r="A2" s="98" t="s">
        <v>35</v>
      </c>
      <c r="B2" s="99"/>
      <c r="C2" s="99"/>
      <c r="D2" s="99"/>
      <c r="E2" s="99"/>
      <c r="F2" s="99"/>
      <c r="G2" s="99"/>
      <c r="H2" s="99"/>
      <c r="I2" s="99"/>
      <c r="J2" s="99"/>
      <c r="K2" s="99"/>
      <c r="L2" s="99"/>
      <c r="M2" s="99"/>
      <c r="N2" s="99"/>
      <c r="O2" s="99"/>
      <c r="P2" s="99"/>
      <c r="Q2" s="99"/>
      <c r="R2" s="99"/>
      <c r="S2" s="99"/>
    </row>
    <row r="3" spans="1:19" s="102" customFormat="1" x14ac:dyDescent="0.25">
      <c r="A3" s="13" t="s">
        <v>1</v>
      </c>
      <c r="B3" s="63" t="s">
        <v>299</v>
      </c>
      <c r="C3" s="101"/>
    </row>
    <row r="4" spans="1:19" s="104" customFormat="1" x14ac:dyDescent="0.25">
      <c r="A4" s="13" t="s">
        <v>2</v>
      </c>
      <c r="B4" s="64">
        <v>2025</v>
      </c>
      <c r="C4" s="103"/>
    </row>
    <row r="5" spans="1:19" s="102" customFormat="1" ht="30.6" customHeight="1" x14ac:dyDescent="0.25">
      <c r="A5" s="102" t="s">
        <v>275</v>
      </c>
    </row>
    <row r="6" spans="1:19" s="102" customFormat="1" x14ac:dyDescent="0.25">
      <c r="A6" s="105" t="s">
        <v>293</v>
      </c>
      <c r="B6" s="105"/>
      <c r="C6" s="105"/>
      <c r="D6" s="105"/>
      <c r="E6" s="105"/>
      <c r="F6" s="105"/>
      <c r="G6" s="105"/>
      <c r="H6" s="105"/>
      <c r="I6" s="105"/>
      <c r="J6" s="105"/>
      <c r="K6" s="105"/>
      <c r="L6" s="105"/>
      <c r="M6" s="105"/>
      <c r="N6" s="105"/>
      <c r="O6" s="105"/>
      <c r="P6" s="105"/>
      <c r="Q6" s="105"/>
      <c r="R6" s="105"/>
      <c r="S6" s="105"/>
    </row>
    <row r="7" spans="1:19" s="93" customFormat="1" ht="36" customHeight="1" x14ac:dyDescent="0.25">
      <c r="A7" s="93" t="s">
        <v>269</v>
      </c>
      <c r="B7" s="94"/>
      <c r="C7" s="94"/>
      <c r="D7" s="94"/>
      <c r="E7" s="94"/>
      <c r="F7" s="94"/>
      <c r="G7" s="94"/>
      <c r="H7" s="94"/>
      <c r="I7" s="94"/>
      <c r="J7" s="94"/>
      <c r="K7" s="94"/>
      <c r="L7" s="94"/>
      <c r="M7" s="94"/>
      <c r="N7" s="94"/>
      <c r="O7" s="94"/>
      <c r="P7" s="94"/>
      <c r="Q7" s="94"/>
      <c r="R7" s="94"/>
      <c r="S7" s="94"/>
    </row>
    <row r="8" spans="1:19" s="89" customFormat="1" ht="78.75" x14ac:dyDescent="0.25">
      <c r="A8" s="87" t="s">
        <v>252</v>
      </c>
      <c r="B8" s="88" t="s">
        <v>24</v>
      </c>
      <c r="C8" s="87" t="s">
        <v>253</v>
      </c>
      <c r="D8" s="87" t="s">
        <v>254</v>
      </c>
      <c r="E8" s="88" t="s">
        <v>255</v>
      </c>
      <c r="F8" s="88" t="s">
        <v>256</v>
      </c>
      <c r="G8" s="88" t="s">
        <v>257</v>
      </c>
      <c r="H8" s="88" t="s">
        <v>258</v>
      </c>
      <c r="I8" s="88" t="s">
        <v>259</v>
      </c>
      <c r="J8" s="88" t="s">
        <v>260</v>
      </c>
      <c r="K8" s="88" t="s">
        <v>261</v>
      </c>
      <c r="L8" s="88" t="s">
        <v>262</v>
      </c>
      <c r="M8" s="87" t="s">
        <v>36</v>
      </c>
      <c r="N8" s="87" t="s">
        <v>37</v>
      </c>
      <c r="O8" s="87" t="s">
        <v>38</v>
      </c>
      <c r="P8" s="87" t="s">
        <v>78</v>
      </c>
      <c r="Q8" s="88" t="s">
        <v>79</v>
      </c>
      <c r="R8" s="38" t="s">
        <v>33</v>
      </c>
      <c r="S8" s="38" t="s">
        <v>34</v>
      </c>
    </row>
    <row r="9" spans="1:19" s="3" customFormat="1" ht="94.5" x14ac:dyDescent="0.25">
      <c r="A9" s="76" t="s">
        <v>308</v>
      </c>
      <c r="B9" s="76"/>
      <c r="C9" s="90">
        <v>27685000</v>
      </c>
      <c r="D9" s="90">
        <v>344999.99999999994</v>
      </c>
      <c r="E9" s="74">
        <v>357074.99999999988</v>
      </c>
      <c r="F9" s="77">
        <v>46249</v>
      </c>
      <c r="G9" s="78" t="s">
        <v>12</v>
      </c>
      <c r="H9" s="91">
        <v>27811772.399999999</v>
      </c>
      <c r="I9" s="74">
        <v>27811772.399999999</v>
      </c>
      <c r="J9" s="91">
        <f t="shared" ref="J9:J71" si="0">H9-I9</f>
        <v>0</v>
      </c>
      <c r="K9" s="78" t="s">
        <v>344</v>
      </c>
      <c r="L9" s="78" t="s">
        <v>12</v>
      </c>
      <c r="M9" s="76" t="s">
        <v>77</v>
      </c>
      <c r="N9" s="76" t="s">
        <v>44</v>
      </c>
      <c r="O9" s="78" t="s">
        <v>77</v>
      </c>
      <c r="P9" s="78" t="s">
        <v>77</v>
      </c>
      <c r="Q9" s="78"/>
      <c r="R9" s="76"/>
      <c r="S9" s="76"/>
    </row>
    <row r="10" spans="1:19" s="2" customFormat="1" ht="63" x14ac:dyDescent="0.25">
      <c r="A10" s="76" t="s">
        <v>309</v>
      </c>
      <c r="B10" s="76"/>
      <c r="C10" s="90">
        <v>9245000</v>
      </c>
      <c r="D10" s="73">
        <v>2854999.98</v>
      </c>
      <c r="E10" s="74">
        <v>3123200.0200000005</v>
      </c>
      <c r="F10" s="77">
        <v>48075</v>
      </c>
      <c r="G10" s="78" t="s">
        <v>12</v>
      </c>
      <c r="H10" s="91">
        <v>9322079.9100000001</v>
      </c>
      <c r="I10" s="74">
        <v>9322079.9100000001</v>
      </c>
      <c r="J10" s="91">
        <f t="shared" si="0"/>
        <v>0</v>
      </c>
      <c r="K10" s="78" t="s">
        <v>345</v>
      </c>
      <c r="L10" s="78" t="s">
        <v>12</v>
      </c>
      <c r="M10" s="76" t="s">
        <v>77</v>
      </c>
      <c r="N10" s="76" t="s">
        <v>44</v>
      </c>
      <c r="O10" s="78" t="s">
        <v>77</v>
      </c>
      <c r="P10" s="78" t="s">
        <v>77</v>
      </c>
      <c r="Q10" s="78"/>
      <c r="R10" s="76"/>
      <c r="S10" s="76"/>
    </row>
    <row r="11" spans="1:19" s="2" customFormat="1" ht="63" x14ac:dyDescent="0.25">
      <c r="A11" s="76" t="s">
        <v>310</v>
      </c>
      <c r="B11" s="76"/>
      <c r="C11" s="90">
        <v>7755000</v>
      </c>
      <c r="D11" s="73">
        <v>845000</v>
      </c>
      <c r="E11" s="74">
        <v>870350</v>
      </c>
      <c r="F11" s="75">
        <v>46249</v>
      </c>
      <c r="G11" s="72" t="s">
        <v>12</v>
      </c>
      <c r="H11" s="74">
        <v>8127164.9800000004</v>
      </c>
      <c r="I11" s="74">
        <v>8127164.9800000004</v>
      </c>
      <c r="J11" s="91">
        <f t="shared" si="0"/>
        <v>0</v>
      </c>
      <c r="K11" s="78" t="s">
        <v>346</v>
      </c>
      <c r="L11" s="78" t="s">
        <v>12</v>
      </c>
      <c r="M11" s="76" t="s">
        <v>77</v>
      </c>
      <c r="N11" s="76" t="s">
        <v>44</v>
      </c>
      <c r="O11" s="78" t="s">
        <v>77</v>
      </c>
      <c r="P11" s="78" t="s">
        <v>77</v>
      </c>
      <c r="Q11" s="78"/>
      <c r="R11" s="76"/>
      <c r="S11" s="76"/>
    </row>
    <row r="12" spans="1:19" s="2" customFormat="1" ht="63" x14ac:dyDescent="0.25">
      <c r="A12" s="76" t="s">
        <v>311</v>
      </c>
      <c r="B12" s="76"/>
      <c r="C12" s="90">
        <v>6265000</v>
      </c>
      <c r="D12" s="73">
        <v>2085000.0000000002</v>
      </c>
      <c r="E12" s="74">
        <v>2246850</v>
      </c>
      <c r="F12" s="75">
        <v>46980</v>
      </c>
      <c r="G12" s="72" t="s">
        <v>12</v>
      </c>
      <c r="H12" s="74">
        <v>6579046.4000000004</v>
      </c>
      <c r="I12" s="74">
        <v>6579046.4000000004</v>
      </c>
      <c r="J12" s="91">
        <f t="shared" si="0"/>
        <v>0</v>
      </c>
      <c r="K12" s="78" t="s">
        <v>347</v>
      </c>
      <c r="L12" s="78" t="s">
        <v>12</v>
      </c>
      <c r="M12" s="76" t="s">
        <v>77</v>
      </c>
      <c r="N12" s="76" t="s">
        <v>44</v>
      </c>
      <c r="O12" s="78" t="s">
        <v>77</v>
      </c>
      <c r="P12" s="78" t="s">
        <v>77</v>
      </c>
      <c r="Q12" s="78"/>
      <c r="R12" s="76"/>
      <c r="S12" s="76"/>
    </row>
    <row r="13" spans="1:19" s="2" customFormat="1" ht="63" x14ac:dyDescent="0.25">
      <c r="A13" s="76" t="s">
        <v>312</v>
      </c>
      <c r="B13" s="76"/>
      <c r="C13" s="90">
        <v>4660000</v>
      </c>
      <c r="D13" s="73">
        <v>2005000</v>
      </c>
      <c r="E13" s="74">
        <v>2156050</v>
      </c>
      <c r="F13" s="75">
        <v>47345</v>
      </c>
      <c r="G13" s="72" t="s">
        <v>12</v>
      </c>
      <c r="H13" s="74">
        <v>4981429.47</v>
      </c>
      <c r="I13" s="74">
        <v>4981429.47</v>
      </c>
      <c r="J13" s="91">
        <f t="shared" si="0"/>
        <v>0</v>
      </c>
      <c r="K13" s="78" t="s">
        <v>348</v>
      </c>
      <c r="L13" s="78" t="s">
        <v>12</v>
      </c>
      <c r="M13" s="76" t="s">
        <v>77</v>
      </c>
      <c r="N13" s="76" t="s">
        <v>44</v>
      </c>
      <c r="O13" s="78" t="s">
        <v>77</v>
      </c>
      <c r="P13" s="78" t="s">
        <v>77</v>
      </c>
      <c r="Q13" s="78"/>
      <c r="R13" s="76"/>
      <c r="S13" s="76"/>
    </row>
    <row r="14" spans="1:19" s="2" customFormat="1" ht="63" x14ac:dyDescent="0.25">
      <c r="A14" s="76" t="s">
        <v>313</v>
      </c>
      <c r="B14" s="76"/>
      <c r="C14" s="73">
        <v>7125000</v>
      </c>
      <c r="D14" s="73">
        <v>3660000.0000000005</v>
      </c>
      <c r="E14" s="74">
        <v>4063299.9998608693</v>
      </c>
      <c r="F14" s="75">
        <v>47710</v>
      </c>
      <c r="G14" s="72" t="s">
        <v>12</v>
      </c>
      <c r="H14" s="74">
        <f>7844388.05-100000</f>
        <v>7744388.0499999998</v>
      </c>
      <c r="I14" s="74">
        <v>7744388.0499999998</v>
      </c>
      <c r="J14" s="91">
        <f t="shared" si="0"/>
        <v>0</v>
      </c>
      <c r="K14" s="78" t="s">
        <v>349</v>
      </c>
      <c r="L14" s="78" t="s">
        <v>12</v>
      </c>
      <c r="M14" s="76" t="s">
        <v>77</v>
      </c>
      <c r="N14" s="76" t="s">
        <v>44</v>
      </c>
      <c r="O14" s="78" t="s">
        <v>77</v>
      </c>
      <c r="P14" s="78" t="s">
        <v>77</v>
      </c>
      <c r="Q14" s="78"/>
      <c r="R14" s="76"/>
      <c r="S14" s="76"/>
    </row>
    <row r="15" spans="1:19" s="2" customFormat="1" ht="47.25" x14ac:dyDescent="0.25">
      <c r="A15" s="76" t="s">
        <v>314</v>
      </c>
      <c r="B15" s="76"/>
      <c r="C15" s="90">
        <v>54700000.000000007</v>
      </c>
      <c r="D15" s="73">
        <v>48500000</v>
      </c>
      <c r="E15" s="74">
        <v>59781159.779999986</v>
      </c>
      <c r="F15" s="77">
        <v>51363</v>
      </c>
      <c r="G15" s="78" t="s">
        <v>12</v>
      </c>
      <c r="H15" s="91">
        <v>54700000</v>
      </c>
      <c r="I15" s="74">
        <v>54700000</v>
      </c>
      <c r="J15" s="91">
        <f t="shared" si="0"/>
        <v>0</v>
      </c>
      <c r="K15" s="78" t="s">
        <v>350</v>
      </c>
      <c r="L15" s="78" t="s">
        <v>12</v>
      </c>
      <c r="M15" s="76" t="s">
        <v>77</v>
      </c>
      <c r="N15" s="76" t="s">
        <v>44</v>
      </c>
      <c r="O15" s="78" t="s">
        <v>77</v>
      </c>
      <c r="P15" s="78" t="s">
        <v>77</v>
      </c>
      <c r="Q15" s="78"/>
      <c r="R15" s="76"/>
      <c r="S15" s="76"/>
    </row>
    <row r="16" spans="1:19" s="2" customFormat="1" ht="47.25" x14ac:dyDescent="0.25">
      <c r="A16" s="78" t="s">
        <v>316</v>
      </c>
      <c r="B16" s="76" t="s">
        <v>317</v>
      </c>
      <c r="C16" s="90">
        <v>5600000</v>
      </c>
      <c r="D16" s="90">
        <v>2715000</v>
      </c>
      <c r="E16" s="74">
        <v>3246406.3</v>
      </c>
      <c r="F16" s="77">
        <v>48806</v>
      </c>
      <c r="G16" s="78" t="s">
        <v>12</v>
      </c>
      <c r="H16" s="91">
        <v>5652871.0999999996</v>
      </c>
      <c r="I16" s="74">
        <v>5652871.0999999996</v>
      </c>
      <c r="J16" s="91">
        <f t="shared" si="0"/>
        <v>0</v>
      </c>
      <c r="K16" s="78" t="s">
        <v>351</v>
      </c>
      <c r="L16" s="78" t="s">
        <v>12</v>
      </c>
      <c r="M16" s="76" t="s">
        <v>77</v>
      </c>
      <c r="N16" s="76" t="s">
        <v>44</v>
      </c>
      <c r="O16" s="78" t="s">
        <v>77</v>
      </c>
      <c r="P16" s="78" t="s">
        <v>77</v>
      </c>
      <c r="Q16" s="78"/>
      <c r="R16" s="76"/>
      <c r="S16" s="76"/>
    </row>
    <row r="17" spans="1:19" s="2" customFormat="1" ht="141.75" x14ac:dyDescent="0.25">
      <c r="A17" s="78" t="s">
        <v>318</v>
      </c>
      <c r="B17" s="78" t="s">
        <v>319</v>
      </c>
      <c r="C17" s="90">
        <v>42615000</v>
      </c>
      <c r="D17" s="73">
        <v>26295000</v>
      </c>
      <c r="E17" s="74">
        <v>33555696.380000003</v>
      </c>
      <c r="F17" s="75">
        <v>50997</v>
      </c>
      <c r="G17" s="72" t="s">
        <v>12</v>
      </c>
      <c r="H17" s="74">
        <v>42683738.170000002</v>
      </c>
      <c r="I17" s="74">
        <v>42683738.170000002</v>
      </c>
      <c r="J17" s="91">
        <f t="shared" si="0"/>
        <v>0</v>
      </c>
      <c r="K17" s="78" t="s">
        <v>352</v>
      </c>
      <c r="L17" s="78" t="s">
        <v>12</v>
      </c>
      <c r="M17" s="76" t="s">
        <v>77</v>
      </c>
      <c r="N17" s="76" t="s">
        <v>44</v>
      </c>
      <c r="O17" s="78" t="s">
        <v>77</v>
      </c>
      <c r="P17" s="78" t="s">
        <v>77</v>
      </c>
      <c r="Q17" s="78"/>
      <c r="R17" s="76"/>
      <c r="S17" s="76"/>
    </row>
    <row r="18" spans="1:19" s="2" customFormat="1" ht="126" x14ac:dyDescent="0.25">
      <c r="A18" s="78" t="s">
        <v>320</v>
      </c>
      <c r="B18" s="76"/>
      <c r="C18" s="90">
        <v>10435000</v>
      </c>
      <c r="D18" s="73">
        <v>5915000</v>
      </c>
      <c r="E18" s="74">
        <v>6907986</v>
      </c>
      <c r="F18" s="77">
        <v>49902</v>
      </c>
      <c r="G18" s="78" t="s">
        <v>12</v>
      </c>
      <c r="H18" s="91">
        <v>10919567.43</v>
      </c>
      <c r="I18" s="74">
        <v>10919567.43</v>
      </c>
      <c r="J18" s="91">
        <f t="shared" si="0"/>
        <v>0</v>
      </c>
      <c r="K18" s="78" t="s">
        <v>353</v>
      </c>
      <c r="L18" s="78" t="s">
        <v>12</v>
      </c>
      <c r="M18" s="76" t="s">
        <v>77</v>
      </c>
      <c r="N18" s="76" t="s">
        <v>44</v>
      </c>
      <c r="O18" s="78" t="s">
        <v>77</v>
      </c>
      <c r="P18" s="78" t="s">
        <v>77</v>
      </c>
      <c r="Q18" s="78"/>
      <c r="R18" s="76"/>
      <c r="S18" s="76"/>
    </row>
    <row r="19" spans="1:19" s="2" customFormat="1" ht="141.75" x14ac:dyDescent="0.25">
      <c r="A19" s="78" t="s">
        <v>321</v>
      </c>
      <c r="B19" s="76"/>
      <c r="C19" s="90">
        <v>11965000</v>
      </c>
      <c r="D19" s="73">
        <v>8475000</v>
      </c>
      <c r="E19" s="74">
        <v>10508037.540000001</v>
      </c>
      <c r="F19" s="77">
        <v>50632</v>
      </c>
      <c r="G19" s="78" t="s">
        <v>12</v>
      </c>
      <c r="H19" s="91">
        <v>12324537.779999999</v>
      </c>
      <c r="I19" s="74">
        <v>12324537.779999999</v>
      </c>
      <c r="J19" s="91">
        <f t="shared" si="0"/>
        <v>0</v>
      </c>
      <c r="K19" s="78" t="s">
        <v>354</v>
      </c>
      <c r="L19" s="78" t="s">
        <v>12</v>
      </c>
      <c r="M19" s="76" t="s">
        <v>77</v>
      </c>
      <c r="N19" s="76" t="s">
        <v>44</v>
      </c>
      <c r="O19" s="78" t="s">
        <v>77</v>
      </c>
      <c r="P19" s="78" t="s">
        <v>77</v>
      </c>
      <c r="Q19" s="78"/>
      <c r="R19" s="76"/>
      <c r="S19" s="76"/>
    </row>
    <row r="20" spans="1:19" s="2" customFormat="1" ht="189" x14ac:dyDescent="0.25">
      <c r="A20" s="78" t="s">
        <v>322</v>
      </c>
      <c r="B20" s="76"/>
      <c r="C20" s="90">
        <v>70365000</v>
      </c>
      <c r="D20" s="73">
        <v>63630000</v>
      </c>
      <c r="E20" s="74">
        <v>85764412.719999984</v>
      </c>
      <c r="F20" s="77">
        <v>55015</v>
      </c>
      <c r="G20" s="78" t="s">
        <v>12</v>
      </c>
      <c r="H20" s="91">
        <v>72959393.200000003</v>
      </c>
      <c r="I20" s="74">
        <v>72959393.200000003</v>
      </c>
      <c r="J20" s="91">
        <f t="shared" si="0"/>
        <v>0</v>
      </c>
      <c r="K20" s="78" t="s">
        <v>355</v>
      </c>
      <c r="L20" s="78" t="s">
        <v>12</v>
      </c>
      <c r="M20" s="76" t="s">
        <v>77</v>
      </c>
      <c r="N20" s="76" t="s">
        <v>44</v>
      </c>
      <c r="O20" s="78" t="s">
        <v>77</v>
      </c>
      <c r="P20" s="78" t="s">
        <v>77</v>
      </c>
      <c r="Q20" s="78"/>
      <c r="R20" s="76"/>
      <c r="S20" s="76"/>
    </row>
    <row r="21" spans="1:19" s="2" customFormat="1" ht="189" x14ac:dyDescent="0.25">
      <c r="A21" s="78" t="s">
        <v>372</v>
      </c>
      <c r="B21" s="76"/>
      <c r="C21" s="90">
        <v>27425000</v>
      </c>
      <c r="D21" s="73">
        <v>26380000</v>
      </c>
      <c r="E21" s="74">
        <v>42549774.999999993</v>
      </c>
      <c r="F21" s="77">
        <v>55746</v>
      </c>
      <c r="G21" s="78" t="s">
        <v>12</v>
      </c>
      <c r="H21" s="91">
        <v>29142966.440000001</v>
      </c>
      <c r="I21" s="74">
        <f>+H21-J21</f>
        <v>11660459.890000001</v>
      </c>
      <c r="J21" s="91">
        <v>17482506.550000001</v>
      </c>
      <c r="K21" s="78" t="s">
        <v>373</v>
      </c>
      <c r="L21" s="78" t="s">
        <v>12</v>
      </c>
      <c r="M21" s="76" t="s">
        <v>77</v>
      </c>
      <c r="N21" s="76" t="s">
        <v>44</v>
      </c>
      <c r="O21" s="78" t="s">
        <v>77</v>
      </c>
      <c r="P21" s="78" t="s">
        <v>77</v>
      </c>
      <c r="Q21" s="78"/>
      <c r="R21" s="76"/>
      <c r="S21" s="76"/>
    </row>
    <row r="22" spans="1:19" s="2" customFormat="1" ht="270.75" customHeight="1" x14ac:dyDescent="0.25">
      <c r="A22" s="78" t="s">
        <v>379</v>
      </c>
      <c r="B22" s="76"/>
      <c r="C22" s="90">
        <v>44360000</v>
      </c>
      <c r="D22" s="73">
        <v>44300000</v>
      </c>
      <c r="E22" s="74">
        <v>69666100</v>
      </c>
      <c r="F22" s="77">
        <v>54469</v>
      </c>
      <c r="G22" s="78" t="s">
        <v>12</v>
      </c>
      <c r="H22" s="91">
        <v>48476126.25</v>
      </c>
      <c r="I22" s="74">
        <f>+H22-J22</f>
        <v>34276211.879999995</v>
      </c>
      <c r="J22" s="91">
        <v>14199914.370000001</v>
      </c>
      <c r="K22" s="78" t="s">
        <v>380</v>
      </c>
      <c r="L22" s="78"/>
      <c r="M22" s="76" t="s">
        <v>77</v>
      </c>
      <c r="N22" s="76" t="s">
        <v>42</v>
      </c>
      <c r="O22" s="78" t="s">
        <v>77</v>
      </c>
      <c r="P22" s="78" t="s">
        <v>77</v>
      </c>
      <c r="Q22" s="78"/>
      <c r="R22" s="76"/>
      <c r="S22" s="76"/>
    </row>
    <row r="23" spans="1:19" s="2" customFormat="1" ht="47.25" x14ac:dyDescent="0.25">
      <c r="A23" s="76" t="s">
        <v>323</v>
      </c>
      <c r="B23" s="76" t="s">
        <v>324</v>
      </c>
      <c r="C23" s="90">
        <v>15685000</v>
      </c>
      <c r="D23" s="90">
        <v>4055000</v>
      </c>
      <c r="E23" s="74">
        <v>4348250</v>
      </c>
      <c r="F23" s="77">
        <v>47665</v>
      </c>
      <c r="G23" s="78" t="s">
        <v>13</v>
      </c>
      <c r="H23" s="91">
        <v>15400098</v>
      </c>
      <c r="I23" s="74">
        <v>15400098</v>
      </c>
      <c r="J23" s="91">
        <f t="shared" si="0"/>
        <v>0</v>
      </c>
      <c r="K23" s="78" t="s">
        <v>356</v>
      </c>
      <c r="L23" s="78" t="s">
        <v>13</v>
      </c>
      <c r="M23" s="76"/>
      <c r="N23" s="76"/>
      <c r="O23" s="78"/>
      <c r="P23" s="78"/>
      <c r="Q23" s="78"/>
      <c r="R23" s="76"/>
      <c r="S23" s="76"/>
    </row>
    <row r="24" spans="1:19" s="2" customFormat="1" ht="63" x14ac:dyDescent="0.25">
      <c r="A24" s="78" t="s">
        <v>325</v>
      </c>
      <c r="B24" s="76" t="s">
        <v>326</v>
      </c>
      <c r="C24" s="90">
        <v>4370000</v>
      </c>
      <c r="D24" s="73">
        <v>2705000</v>
      </c>
      <c r="E24" s="74">
        <v>3190881.3</v>
      </c>
      <c r="F24" s="77">
        <v>49857</v>
      </c>
      <c r="G24" s="78" t="s">
        <v>13</v>
      </c>
      <c r="H24" s="91">
        <v>4501212</v>
      </c>
      <c r="I24" s="74">
        <v>4501212</v>
      </c>
      <c r="J24" s="91">
        <f t="shared" si="0"/>
        <v>0</v>
      </c>
      <c r="K24" s="78" t="s">
        <v>357</v>
      </c>
      <c r="L24" s="78" t="s">
        <v>12</v>
      </c>
      <c r="M24" s="76" t="s">
        <v>77</v>
      </c>
      <c r="N24" s="76" t="s">
        <v>46</v>
      </c>
      <c r="O24" s="78" t="s">
        <v>77</v>
      </c>
      <c r="P24" s="78" t="s">
        <v>77</v>
      </c>
      <c r="Q24" s="78"/>
      <c r="R24" s="76"/>
      <c r="S24" s="76"/>
    </row>
    <row r="25" spans="1:19" s="2" customFormat="1" ht="63" x14ac:dyDescent="0.25">
      <c r="A25" s="78" t="s">
        <v>327</v>
      </c>
      <c r="B25" s="76" t="s">
        <v>326</v>
      </c>
      <c r="C25" s="90">
        <v>2345000</v>
      </c>
      <c r="D25" s="73">
        <v>1595000</v>
      </c>
      <c r="E25" s="74">
        <v>1945860</v>
      </c>
      <c r="F25" s="75">
        <v>51683</v>
      </c>
      <c r="G25" s="72" t="s">
        <v>13</v>
      </c>
      <c r="H25" s="74">
        <v>2345000</v>
      </c>
      <c r="I25" s="74">
        <v>2345000</v>
      </c>
      <c r="J25" s="91">
        <f t="shared" si="0"/>
        <v>0</v>
      </c>
      <c r="K25" s="78" t="s">
        <v>357</v>
      </c>
      <c r="L25" s="78" t="s">
        <v>13</v>
      </c>
      <c r="M25" s="76"/>
      <c r="N25" s="76"/>
      <c r="O25" s="78"/>
      <c r="P25" s="78"/>
      <c r="Q25" s="78"/>
      <c r="R25" s="76"/>
      <c r="S25" s="76"/>
    </row>
    <row r="26" spans="1:19" s="2" customFormat="1" ht="63" x14ac:dyDescent="0.25">
      <c r="A26" s="78" t="s">
        <v>328</v>
      </c>
      <c r="B26" s="76" t="s">
        <v>315</v>
      </c>
      <c r="C26" s="90">
        <v>19900000</v>
      </c>
      <c r="D26" s="73">
        <v>6135000</v>
      </c>
      <c r="E26" s="74">
        <v>6920450</v>
      </c>
      <c r="F26" s="77">
        <v>48396</v>
      </c>
      <c r="G26" s="78" t="s">
        <v>13</v>
      </c>
      <c r="H26" s="91">
        <v>21708122</v>
      </c>
      <c r="I26" s="74">
        <v>21708122</v>
      </c>
      <c r="J26" s="91">
        <f t="shared" si="0"/>
        <v>0</v>
      </c>
      <c r="K26" s="78" t="s">
        <v>358</v>
      </c>
      <c r="L26" s="78" t="s">
        <v>12</v>
      </c>
      <c r="M26" s="76" t="s">
        <v>77</v>
      </c>
      <c r="N26" s="76" t="s">
        <v>44</v>
      </c>
      <c r="O26" s="78" t="s">
        <v>77</v>
      </c>
      <c r="P26" s="78" t="s">
        <v>77</v>
      </c>
      <c r="Q26" s="78"/>
      <c r="R26" s="76"/>
      <c r="S26" s="76"/>
    </row>
    <row r="27" spans="1:19" s="2" customFormat="1" ht="47.25" x14ac:dyDescent="0.25">
      <c r="A27" s="78" t="s">
        <v>329</v>
      </c>
      <c r="B27" s="76" t="s">
        <v>315</v>
      </c>
      <c r="C27" s="90">
        <v>3150000</v>
      </c>
      <c r="D27" s="73">
        <v>1320000</v>
      </c>
      <c r="E27" s="74">
        <v>1419150</v>
      </c>
      <c r="F27" s="77">
        <v>47300</v>
      </c>
      <c r="G27" s="78" t="s">
        <v>13</v>
      </c>
      <c r="H27" s="91">
        <f>3150000+206255.89</f>
        <v>3356255.89</v>
      </c>
      <c r="I27" s="74">
        <v>3356255.89</v>
      </c>
      <c r="J27" s="91">
        <f t="shared" si="0"/>
        <v>0</v>
      </c>
      <c r="K27" s="78" t="s">
        <v>359</v>
      </c>
      <c r="L27" s="78" t="s">
        <v>12</v>
      </c>
      <c r="M27" s="76" t="s">
        <v>43</v>
      </c>
      <c r="N27" s="76" t="s">
        <v>40</v>
      </c>
      <c r="O27" s="78" t="s">
        <v>77</v>
      </c>
      <c r="P27" s="78" t="s">
        <v>77</v>
      </c>
      <c r="Q27" s="78"/>
      <c r="R27" s="76"/>
      <c r="S27" s="76"/>
    </row>
    <row r="28" spans="1:19" s="2" customFormat="1" ht="63" x14ac:dyDescent="0.25">
      <c r="A28" s="76" t="s">
        <v>330</v>
      </c>
      <c r="B28" s="76" t="s">
        <v>326</v>
      </c>
      <c r="C28" s="90">
        <v>2970000</v>
      </c>
      <c r="D28" s="73">
        <v>1700000</v>
      </c>
      <c r="E28" s="74">
        <v>1838200</v>
      </c>
      <c r="F28" s="75">
        <v>47665</v>
      </c>
      <c r="G28" s="72" t="s">
        <v>13</v>
      </c>
      <c r="H28" s="74">
        <f>3142295.96-87974.26</f>
        <v>3054321.7</v>
      </c>
      <c r="I28" s="74">
        <v>3054321.7</v>
      </c>
      <c r="J28" s="91">
        <f t="shared" si="0"/>
        <v>0</v>
      </c>
      <c r="K28" s="78" t="s">
        <v>360</v>
      </c>
      <c r="L28" s="78" t="s">
        <v>12</v>
      </c>
      <c r="M28" s="76" t="s">
        <v>77</v>
      </c>
      <c r="N28" s="76" t="s">
        <v>44</v>
      </c>
      <c r="O28" s="78" t="s">
        <v>77</v>
      </c>
      <c r="P28" s="78" t="s">
        <v>77</v>
      </c>
      <c r="Q28" s="78"/>
      <c r="R28" s="76"/>
      <c r="S28" s="76"/>
    </row>
    <row r="29" spans="1:19" s="2" customFormat="1" ht="63" x14ac:dyDescent="0.25">
      <c r="A29" s="78" t="s">
        <v>374</v>
      </c>
      <c r="B29" s="76" t="s">
        <v>315</v>
      </c>
      <c r="C29" s="90">
        <v>15655000</v>
      </c>
      <c r="D29" s="73">
        <v>13345000</v>
      </c>
      <c r="E29" s="74">
        <v>16479484</v>
      </c>
      <c r="F29" s="75">
        <v>53509</v>
      </c>
      <c r="G29" s="72" t="s">
        <v>13</v>
      </c>
      <c r="H29" s="74">
        <v>15655000</v>
      </c>
      <c r="I29" s="74">
        <f>88342+429180</f>
        <v>517522</v>
      </c>
      <c r="J29" s="91">
        <f t="shared" si="0"/>
        <v>15137478</v>
      </c>
      <c r="K29" s="78" t="s">
        <v>357</v>
      </c>
      <c r="L29" s="78" t="s">
        <v>12</v>
      </c>
      <c r="M29" s="76" t="s">
        <v>77</v>
      </c>
      <c r="N29" s="76" t="s">
        <v>44</v>
      </c>
      <c r="O29" s="78" t="s">
        <v>77</v>
      </c>
      <c r="P29" s="78" t="s">
        <v>77</v>
      </c>
      <c r="Q29" s="78"/>
      <c r="R29" s="76"/>
      <c r="S29" s="76"/>
    </row>
    <row r="30" spans="1:19" s="92" customFormat="1" ht="78.75" x14ac:dyDescent="0.25">
      <c r="A30" s="72" t="s">
        <v>382</v>
      </c>
      <c r="B30" s="71" t="s">
        <v>315</v>
      </c>
      <c r="C30" s="73">
        <v>36330000</v>
      </c>
      <c r="D30" s="73">
        <v>36330000</v>
      </c>
      <c r="E30" s="74">
        <v>57362641.039999999</v>
      </c>
      <c r="F30" s="75">
        <v>53144</v>
      </c>
      <c r="G30" s="72" t="s">
        <v>13</v>
      </c>
      <c r="H30" s="74">
        <v>38056409.640000001</v>
      </c>
      <c r="I30" s="74">
        <f>+H30-J30</f>
        <v>27492371.52</v>
      </c>
      <c r="J30" s="74">
        <v>10564038.120000001</v>
      </c>
      <c r="K30" s="72" t="s">
        <v>383</v>
      </c>
      <c r="L30" s="72" t="s">
        <v>12</v>
      </c>
      <c r="M30" s="71" t="s">
        <v>77</v>
      </c>
      <c r="N30" s="71" t="s">
        <v>44</v>
      </c>
      <c r="O30" s="72" t="s">
        <v>77</v>
      </c>
      <c r="P30" s="72" t="s">
        <v>77</v>
      </c>
      <c r="Q30" s="72"/>
      <c r="R30" s="71"/>
      <c r="S30" s="71"/>
    </row>
    <row r="31" spans="1:19" s="2" customFormat="1" ht="157.5" x14ac:dyDescent="0.25">
      <c r="A31" s="76" t="s">
        <v>331</v>
      </c>
      <c r="B31" s="76" t="s">
        <v>317</v>
      </c>
      <c r="C31" s="90">
        <v>71435000</v>
      </c>
      <c r="D31" s="73">
        <v>54695000</v>
      </c>
      <c r="E31" s="74">
        <v>73997350</v>
      </c>
      <c r="F31" s="75">
        <v>51683</v>
      </c>
      <c r="G31" s="72" t="s">
        <v>13</v>
      </c>
      <c r="H31" s="74">
        <v>82623854.650000006</v>
      </c>
      <c r="I31" s="74">
        <v>82623854.650000006</v>
      </c>
      <c r="J31" s="91">
        <f t="shared" si="0"/>
        <v>0</v>
      </c>
      <c r="K31" s="78" t="s">
        <v>361</v>
      </c>
      <c r="L31" s="78" t="s">
        <v>12</v>
      </c>
      <c r="M31" s="76" t="s">
        <v>77</v>
      </c>
      <c r="N31" s="76" t="s">
        <v>48</v>
      </c>
      <c r="O31" s="78" t="s">
        <v>46</v>
      </c>
      <c r="P31" s="78" t="s">
        <v>77</v>
      </c>
      <c r="Q31" s="78"/>
      <c r="R31" s="76"/>
      <c r="S31" s="76"/>
    </row>
    <row r="32" spans="1:19" s="2" customFormat="1" ht="157.5" x14ac:dyDescent="0.25">
      <c r="A32" s="76" t="s">
        <v>332</v>
      </c>
      <c r="B32" s="76" t="s">
        <v>317</v>
      </c>
      <c r="C32" s="90">
        <v>40590000</v>
      </c>
      <c r="D32" s="73">
        <v>34355000</v>
      </c>
      <c r="E32" s="74">
        <v>50803200</v>
      </c>
      <c r="F32" s="77">
        <v>52413</v>
      </c>
      <c r="G32" s="78" t="s">
        <v>13</v>
      </c>
      <c r="H32" s="91">
        <v>41950000</v>
      </c>
      <c r="I32" s="74">
        <v>41950000</v>
      </c>
      <c r="J32" s="91">
        <f t="shared" si="0"/>
        <v>0</v>
      </c>
      <c r="K32" s="78" t="s">
        <v>362</v>
      </c>
      <c r="L32" s="78" t="s">
        <v>12</v>
      </c>
      <c r="M32" s="76" t="s">
        <v>77</v>
      </c>
      <c r="N32" s="76" t="s">
        <v>48</v>
      </c>
      <c r="O32" s="78" t="s">
        <v>46</v>
      </c>
      <c r="P32" s="78" t="s">
        <v>77</v>
      </c>
      <c r="Q32" s="78"/>
      <c r="R32" s="76"/>
      <c r="S32" s="76"/>
    </row>
    <row r="33" spans="1:19" s="2" customFormat="1" ht="157.5" x14ac:dyDescent="0.25">
      <c r="A33" s="76" t="s">
        <v>333</v>
      </c>
      <c r="B33" s="76" t="s">
        <v>317</v>
      </c>
      <c r="C33" s="90">
        <v>15770000</v>
      </c>
      <c r="D33" s="73">
        <v>11145000</v>
      </c>
      <c r="E33" s="74">
        <v>14158950</v>
      </c>
      <c r="F33" s="75">
        <v>51683</v>
      </c>
      <c r="G33" s="72" t="s">
        <v>13</v>
      </c>
      <c r="H33" s="74">
        <v>17180560.5</v>
      </c>
      <c r="I33" s="74">
        <v>17180560.5</v>
      </c>
      <c r="J33" s="91">
        <f t="shared" si="0"/>
        <v>0</v>
      </c>
      <c r="K33" s="78" t="s">
        <v>362</v>
      </c>
      <c r="L33" s="78" t="s">
        <v>12</v>
      </c>
      <c r="M33" s="76" t="s">
        <v>77</v>
      </c>
      <c r="N33" s="76" t="s">
        <v>46</v>
      </c>
      <c r="O33" s="78" t="s">
        <v>46</v>
      </c>
      <c r="P33" s="78" t="s">
        <v>77</v>
      </c>
      <c r="Q33" s="78"/>
      <c r="R33" s="76"/>
      <c r="S33" s="76"/>
    </row>
    <row r="34" spans="1:19" s="2" customFormat="1" ht="63" x14ac:dyDescent="0.25">
      <c r="A34" s="76" t="s">
        <v>334</v>
      </c>
      <c r="B34" s="76" t="s">
        <v>317</v>
      </c>
      <c r="C34" s="90">
        <v>57225000</v>
      </c>
      <c r="D34" s="73">
        <v>33750000</v>
      </c>
      <c r="E34" s="74">
        <v>40057231.340000011</v>
      </c>
      <c r="F34" s="77">
        <v>49126</v>
      </c>
      <c r="G34" s="78" t="s">
        <v>13</v>
      </c>
      <c r="H34" s="91">
        <v>69063020.700000003</v>
      </c>
      <c r="I34" s="74">
        <v>69063020.700000003</v>
      </c>
      <c r="J34" s="91">
        <f t="shared" si="0"/>
        <v>0</v>
      </c>
      <c r="K34" s="78" t="s">
        <v>363</v>
      </c>
      <c r="L34" s="78" t="s">
        <v>12</v>
      </c>
      <c r="M34" s="76" t="s">
        <v>77</v>
      </c>
      <c r="N34" s="76" t="s">
        <v>48</v>
      </c>
      <c r="O34" s="78" t="s">
        <v>46</v>
      </c>
      <c r="P34" s="78" t="s">
        <v>77</v>
      </c>
      <c r="Q34" s="78"/>
      <c r="R34" s="76"/>
      <c r="S34" s="76"/>
    </row>
    <row r="35" spans="1:19" s="2" customFormat="1" ht="110.25" x14ac:dyDescent="0.25">
      <c r="A35" s="76" t="s">
        <v>335</v>
      </c>
      <c r="B35" s="76" t="s">
        <v>317</v>
      </c>
      <c r="C35" s="73">
        <v>17320000</v>
      </c>
      <c r="D35" s="73">
        <v>14540000</v>
      </c>
      <c r="E35" s="74">
        <v>20752950</v>
      </c>
      <c r="F35" s="75">
        <v>52413</v>
      </c>
      <c r="G35" s="72" t="s">
        <v>13</v>
      </c>
      <c r="H35" s="74">
        <v>17700000</v>
      </c>
      <c r="I35" s="74">
        <v>17700000</v>
      </c>
      <c r="J35" s="91">
        <f t="shared" si="0"/>
        <v>0</v>
      </c>
      <c r="K35" s="78" t="s">
        <v>364</v>
      </c>
      <c r="L35" s="78" t="s">
        <v>12</v>
      </c>
      <c r="M35" s="76" t="s">
        <v>77</v>
      </c>
      <c r="N35" s="76" t="s">
        <v>46</v>
      </c>
      <c r="O35" s="78" t="s">
        <v>46</v>
      </c>
      <c r="P35" s="78" t="s">
        <v>77</v>
      </c>
      <c r="Q35" s="78"/>
      <c r="R35" s="76"/>
      <c r="S35" s="76"/>
    </row>
    <row r="36" spans="1:19" s="2" customFormat="1" ht="110.25" x14ac:dyDescent="0.25">
      <c r="A36" s="76" t="s">
        <v>336</v>
      </c>
      <c r="B36" s="76" t="s">
        <v>317</v>
      </c>
      <c r="C36" s="90">
        <v>15700000</v>
      </c>
      <c r="D36" s="73">
        <v>14215000</v>
      </c>
      <c r="E36" s="74">
        <v>21417050</v>
      </c>
      <c r="F36" s="77">
        <v>53509</v>
      </c>
      <c r="G36" s="78" t="s">
        <v>13</v>
      </c>
      <c r="H36" s="91">
        <v>18865282.949999999</v>
      </c>
      <c r="I36" s="74">
        <v>18794153.719999999</v>
      </c>
      <c r="J36" s="74">
        <f t="shared" si="0"/>
        <v>71129.230000000447</v>
      </c>
      <c r="K36" s="78" t="s">
        <v>365</v>
      </c>
      <c r="L36" s="78" t="s">
        <v>12</v>
      </c>
      <c r="M36" s="76" t="s">
        <v>77</v>
      </c>
      <c r="N36" s="76" t="s">
        <v>44</v>
      </c>
      <c r="O36" s="78" t="s">
        <v>46</v>
      </c>
      <c r="P36" s="78" t="s">
        <v>77</v>
      </c>
      <c r="Q36" s="78"/>
      <c r="R36" s="76"/>
      <c r="S36" s="76"/>
    </row>
    <row r="37" spans="1:19" s="2" customFormat="1" ht="110.25" x14ac:dyDescent="0.25">
      <c r="A37" s="76" t="s">
        <v>337</v>
      </c>
      <c r="B37" s="76" t="s">
        <v>317</v>
      </c>
      <c r="C37" s="90">
        <v>66795000</v>
      </c>
      <c r="D37" s="73">
        <v>60500000</v>
      </c>
      <c r="E37" s="74">
        <v>83316225</v>
      </c>
      <c r="F37" s="77">
        <v>53509</v>
      </c>
      <c r="G37" s="78" t="s">
        <v>13</v>
      </c>
      <c r="H37" s="91">
        <v>74522694.25</v>
      </c>
      <c r="I37" s="74">
        <v>69986201.413000003</v>
      </c>
      <c r="J37" s="74">
        <f t="shared" si="0"/>
        <v>4536492.8369999975</v>
      </c>
      <c r="K37" s="78" t="s">
        <v>365</v>
      </c>
      <c r="L37" s="78" t="s">
        <v>12</v>
      </c>
      <c r="M37" s="76" t="s">
        <v>77</v>
      </c>
      <c r="N37" s="76" t="s">
        <v>44</v>
      </c>
      <c r="O37" s="78" t="s">
        <v>46</v>
      </c>
      <c r="P37" s="78" t="s">
        <v>77</v>
      </c>
      <c r="Q37" s="78"/>
      <c r="R37" s="76"/>
      <c r="S37" s="76"/>
    </row>
    <row r="38" spans="1:19" s="2" customFormat="1" ht="126" x14ac:dyDescent="0.25">
      <c r="A38" s="76" t="s">
        <v>338</v>
      </c>
      <c r="B38" s="76" t="s">
        <v>317</v>
      </c>
      <c r="C38" s="90">
        <v>19675000</v>
      </c>
      <c r="D38" s="73">
        <v>17565000</v>
      </c>
      <c r="E38" s="74">
        <v>24115350</v>
      </c>
      <c r="F38" s="77">
        <v>53509</v>
      </c>
      <c r="G38" s="78" t="s">
        <v>13</v>
      </c>
      <c r="H38" s="91">
        <v>22099349.350000001</v>
      </c>
      <c r="I38" s="74">
        <v>22099349.350000001</v>
      </c>
      <c r="J38" s="74">
        <f t="shared" si="0"/>
        <v>0</v>
      </c>
      <c r="K38" s="78" t="s">
        <v>366</v>
      </c>
      <c r="L38" s="78" t="s">
        <v>12</v>
      </c>
      <c r="M38" s="76" t="s">
        <v>77</v>
      </c>
      <c r="N38" s="76" t="s">
        <v>44</v>
      </c>
      <c r="O38" s="78" t="s">
        <v>46</v>
      </c>
      <c r="P38" s="78" t="s">
        <v>77</v>
      </c>
      <c r="Q38" s="78"/>
      <c r="R38" s="76"/>
      <c r="S38" s="76"/>
    </row>
    <row r="39" spans="1:19" s="2" customFormat="1" ht="63" x14ac:dyDescent="0.25">
      <c r="A39" s="76" t="s">
        <v>377</v>
      </c>
      <c r="B39" s="76" t="s">
        <v>317</v>
      </c>
      <c r="C39" s="90">
        <v>25510000</v>
      </c>
      <c r="D39" s="73">
        <v>20750000</v>
      </c>
      <c r="E39" s="74">
        <v>26715000</v>
      </c>
      <c r="F39" s="77">
        <v>49491</v>
      </c>
      <c r="G39" s="78" t="s">
        <v>13</v>
      </c>
      <c r="H39" s="91">
        <v>30493336.91</v>
      </c>
      <c r="I39" s="74">
        <v>30493336.91</v>
      </c>
      <c r="J39" s="74">
        <f t="shared" si="0"/>
        <v>0</v>
      </c>
      <c r="K39" s="78" t="s">
        <v>375</v>
      </c>
      <c r="L39" s="78" t="s">
        <v>12</v>
      </c>
      <c r="M39" s="76" t="s">
        <v>77</v>
      </c>
      <c r="N39" s="76" t="s">
        <v>44</v>
      </c>
      <c r="O39" s="78" t="s">
        <v>46</v>
      </c>
      <c r="P39" s="78" t="s">
        <v>77</v>
      </c>
      <c r="Q39" s="78"/>
      <c r="R39" s="76"/>
      <c r="S39" s="76"/>
    </row>
    <row r="40" spans="1:19" s="2" customFormat="1" ht="147.75" customHeight="1" x14ac:dyDescent="0.25">
      <c r="A40" s="76" t="s">
        <v>381</v>
      </c>
      <c r="B40" s="76" t="s">
        <v>317</v>
      </c>
      <c r="C40" s="90">
        <v>14465000</v>
      </c>
      <c r="D40" s="73">
        <v>14305000</v>
      </c>
      <c r="E40" s="74">
        <v>23433950</v>
      </c>
      <c r="F40" s="77">
        <v>54605</v>
      </c>
      <c r="G40" s="78" t="s">
        <v>13</v>
      </c>
      <c r="H40" s="91">
        <v>15194110</v>
      </c>
      <c r="I40" s="74">
        <v>15194110</v>
      </c>
      <c r="J40" s="74">
        <f t="shared" si="0"/>
        <v>0</v>
      </c>
      <c r="K40" s="78" t="s">
        <v>366</v>
      </c>
      <c r="L40" s="78" t="s">
        <v>12</v>
      </c>
      <c r="M40" s="76" t="s">
        <v>77</v>
      </c>
      <c r="N40" s="76" t="s">
        <v>44</v>
      </c>
      <c r="O40" s="78" t="s">
        <v>44</v>
      </c>
      <c r="P40" s="78" t="s">
        <v>77</v>
      </c>
      <c r="Q40" s="78"/>
      <c r="R40" s="76"/>
      <c r="S40" s="76"/>
    </row>
    <row r="41" spans="1:19" s="2" customFormat="1" x14ac:dyDescent="0.25">
      <c r="A41" s="76" t="s">
        <v>339</v>
      </c>
      <c r="B41" s="76" t="s">
        <v>340</v>
      </c>
      <c r="C41" s="90">
        <v>0</v>
      </c>
      <c r="D41" s="90">
        <v>0</v>
      </c>
      <c r="E41" s="91">
        <v>0</v>
      </c>
      <c r="F41" s="77" t="s">
        <v>271</v>
      </c>
      <c r="G41" s="78" t="s">
        <v>13</v>
      </c>
      <c r="H41" s="91">
        <v>0</v>
      </c>
      <c r="I41" s="91">
        <v>0</v>
      </c>
      <c r="J41" s="91">
        <f t="shared" si="0"/>
        <v>0</v>
      </c>
      <c r="K41" s="76" t="s">
        <v>367</v>
      </c>
      <c r="L41" s="78" t="s">
        <v>13</v>
      </c>
      <c r="M41" s="76"/>
      <c r="N41" s="76"/>
      <c r="O41" s="78"/>
      <c r="P41" s="78"/>
      <c r="Q41" s="78"/>
      <c r="R41" s="76"/>
      <c r="S41" s="76" t="s">
        <v>368</v>
      </c>
    </row>
    <row r="42" spans="1:19" s="2" customFormat="1" x14ac:dyDescent="0.25">
      <c r="A42" s="76" t="s">
        <v>339</v>
      </c>
      <c r="B42" s="76" t="s">
        <v>341</v>
      </c>
      <c r="C42" s="90">
        <v>0</v>
      </c>
      <c r="D42" s="90">
        <v>0</v>
      </c>
      <c r="E42" s="91">
        <v>0</v>
      </c>
      <c r="F42" s="77" t="s">
        <v>271</v>
      </c>
      <c r="G42" s="78" t="s">
        <v>13</v>
      </c>
      <c r="H42" s="91">
        <v>0</v>
      </c>
      <c r="I42" s="91">
        <v>0</v>
      </c>
      <c r="J42" s="91">
        <f t="shared" si="0"/>
        <v>0</v>
      </c>
      <c r="K42" s="76" t="s">
        <v>367</v>
      </c>
      <c r="L42" s="78" t="s">
        <v>13</v>
      </c>
      <c r="M42" s="76"/>
      <c r="N42" s="76"/>
      <c r="O42" s="78"/>
      <c r="P42" s="78"/>
      <c r="Q42" s="78"/>
      <c r="R42" s="76"/>
      <c r="S42" s="76" t="s">
        <v>369</v>
      </c>
    </row>
    <row r="43" spans="1:19" s="2" customFormat="1" x14ac:dyDescent="0.25">
      <c r="A43" s="76" t="s">
        <v>339</v>
      </c>
      <c r="B43" s="76" t="s">
        <v>342</v>
      </c>
      <c r="C43" s="90">
        <v>0</v>
      </c>
      <c r="D43" s="90">
        <v>0</v>
      </c>
      <c r="E43" s="91">
        <v>0</v>
      </c>
      <c r="F43" s="77" t="s">
        <v>271</v>
      </c>
      <c r="G43" s="78" t="s">
        <v>13</v>
      </c>
      <c r="H43" s="91">
        <v>0</v>
      </c>
      <c r="I43" s="91">
        <v>0</v>
      </c>
      <c r="J43" s="91">
        <f t="shared" si="0"/>
        <v>0</v>
      </c>
      <c r="K43" s="76" t="s">
        <v>367</v>
      </c>
      <c r="L43" s="78" t="s">
        <v>13</v>
      </c>
      <c r="M43" s="76"/>
      <c r="N43" s="76"/>
      <c r="O43" s="78"/>
      <c r="P43" s="78"/>
      <c r="Q43" s="78"/>
      <c r="R43" s="76"/>
      <c r="S43" s="76" t="s">
        <v>370</v>
      </c>
    </row>
    <row r="44" spans="1:19" s="2" customFormat="1" x14ac:dyDescent="0.25">
      <c r="A44" s="76" t="s">
        <v>339</v>
      </c>
      <c r="B44" s="76" t="s">
        <v>343</v>
      </c>
      <c r="C44" s="90">
        <v>0</v>
      </c>
      <c r="D44" s="90">
        <v>0</v>
      </c>
      <c r="E44" s="91">
        <v>0</v>
      </c>
      <c r="F44" s="77" t="s">
        <v>271</v>
      </c>
      <c r="G44" s="78" t="s">
        <v>13</v>
      </c>
      <c r="H44" s="91">
        <v>0</v>
      </c>
      <c r="I44" s="91">
        <v>0</v>
      </c>
      <c r="J44" s="91">
        <f t="shared" si="0"/>
        <v>0</v>
      </c>
      <c r="K44" s="76" t="s">
        <v>367</v>
      </c>
      <c r="L44" s="78" t="s">
        <v>13</v>
      </c>
      <c r="M44" s="76"/>
      <c r="N44" s="76"/>
      <c r="O44" s="78"/>
      <c r="P44" s="78"/>
      <c r="Q44" s="78"/>
      <c r="R44" s="76"/>
      <c r="S44" s="76" t="s">
        <v>371</v>
      </c>
    </row>
    <row r="45" spans="1:19" s="2" customFormat="1" x14ac:dyDescent="0.25">
      <c r="A45" s="76"/>
      <c r="B45" s="76"/>
      <c r="C45" s="90">
        <v>0</v>
      </c>
      <c r="D45" s="90">
        <v>0</v>
      </c>
      <c r="E45" s="91">
        <v>0</v>
      </c>
      <c r="F45" s="77"/>
      <c r="G45" s="78"/>
      <c r="H45" s="91">
        <v>0</v>
      </c>
      <c r="I45" s="91">
        <v>0</v>
      </c>
      <c r="J45" s="91">
        <f t="shared" si="0"/>
        <v>0</v>
      </c>
      <c r="K45" s="78"/>
      <c r="L45" s="78"/>
      <c r="M45" s="76"/>
      <c r="N45" s="76"/>
      <c r="O45" s="78"/>
      <c r="P45" s="78"/>
      <c r="Q45" s="78"/>
      <c r="R45" s="76"/>
      <c r="S45" s="76"/>
    </row>
    <row r="46" spans="1:19" s="2" customFormat="1" x14ac:dyDescent="0.25">
      <c r="A46" s="76"/>
      <c r="B46" s="76"/>
      <c r="C46" s="90">
        <v>0</v>
      </c>
      <c r="D46" s="90">
        <v>0</v>
      </c>
      <c r="E46" s="91">
        <v>0</v>
      </c>
      <c r="F46" s="77"/>
      <c r="G46" s="78"/>
      <c r="H46" s="91">
        <v>0</v>
      </c>
      <c r="I46" s="91">
        <v>0</v>
      </c>
      <c r="J46" s="91">
        <f t="shared" si="0"/>
        <v>0</v>
      </c>
      <c r="K46" s="78"/>
      <c r="L46" s="78"/>
      <c r="M46" s="76"/>
      <c r="N46" s="76"/>
      <c r="O46" s="78"/>
      <c r="P46" s="78"/>
      <c r="Q46" s="78"/>
      <c r="R46" s="76"/>
      <c r="S46" s="76"/>
    </row>
    <row r="47" spans="1:19" s="2" customFormat="1" x14ac:dyDescent="0.25">
      <c r="A47" s="76"/>
      <c r="B47" s="76"/>
      <c r="C47" s="90">
        <v>0</v>
      </c>
      <c r="D47" s="90">
        <v>0</v>
      </c>
      <c r="E47" s="91">
        <v>0</v>
      </c>
      <c r="F47" s="77"/>
      <c r="G47" s="78"/>
      <c r="H47" s="91">
        <v>0</v>
      </c>
      <c r="I47" s="91">
        <v>0</v>
      </c>
      <c r="J47" s="91">
        <f t="shared" si="0"/>
        <v>0</v>
      </c>
      <c r="K47" s="78"/>
      <c r="L47" s="78"/>
      <c r="M47" s="76"/>
      <c r="N47" s="76"/>
      <c r="O47" s="78"/>
      <c r="P47" s="78"/>
      <c r="Q47" s="78"/>
      <c r="R47" s="76"/>
      <c r="S47" s="76"/>
    </row>
    <row r="48" spans="1:19" s="2" customFormat="1" x14ac:dyDescent="0.25">
      <c r="A48" s="76"/>
      <c r="B48" s="76"/>
      <c r="C48" s="90">
        <v>0</v>
      </c>
      <c r="D48" s="90">
        <v>0</v>
      </c>
      <c r="E48" s="91">
        <v>0</v>
      </c>
      <c r="F48" s="77"/>
      <c r="G48" s="78"/>
      <c r="H48" s="91">
        <v>0</v>
      </c>
      <c r="I48" s="91">
        <v>0</v>
      </c>
      <c r="J48" s="91">
        <f t="shared" si="0"/>
        <v>0</v>
      </c>
      <c r="K48" s="78"/>
      <c r="L48" s="78"/>
      <c r="M48" s="76"/>
      <c r="N48" s="76"/>
      <c r="O48" s="78"/>
      <c r="P48" s="78"/>
      <c r="Q48" s="78"/>
      <c r="R48" s="76"/>
      <c r="S48" s="76"/>
    </row>
    <row r="49" spans="1:19" s="2" customFormat="1" x14ac:dyDescent="0.25">
      <c r="A49" s="76"/>
      <c r="B49" s="76"/>
      <c r="C49" s="90">
        <v>0</v>
      </c>
      <c r="D49" s="90">
        <v>0</v>
      </c>
      <c r="E49" s="91">
        <v>0</v>
      </c>
      <c r="F49" s="77"/>
      <c r="G49" s="78"/>
      <c r="H49" s="91">
        <v>0</v>
      </c>
      <c r="I49" s="91">
        <v>0</v>
      </c>
      <c r="J49" s="91">
        <f t="shared" si="0"/>
        <v>0</v>
      </c>
      <c r="K49" s="78"/>
      <c r="L49" s="78"/>
      <c r="M49" s="76"/>
      <c r="N49" s="76"/>
      <c r="O49" s="78"/>
      <c r="P49" s="78"/>
      <c r="Q49" s="78"/>
      <c r="R49" s="76"/>
      <c r="S49" s="76"/>
    </row>
    <row r="50" spans="1:19" s="2" customFormat="1" x14ac:dyDescent="0.25">
      <c r="A50" s="76"/>
      <c r="B50" s="76"/>
      <c r="C50" s="90">
        <v>0</v>
      </c>
      <c r="D50" s="90">
        <v>0</v>
      </c>
      <c r="E50" s="91">
        <v>0</v>
      </c>
      <c r="F50" s="77"/>
      <c r="G50" s="78"/>
      <c r="H50" s="91">
        <v>0</v>
      </c>
      <c r="I50" s="91">
        <v>0</v>
      </c>
      <c r="J50" s="91">
        <f t="shared" si="0"/>
        <v>0</v>
      </c>
      <c r="K50" s="78"/>
      <c r="L50" s="78"/>
      <c r="M50" s="76"/>
      <c r="N50" s="76"/>
      <c r="O50" s="78"/>
      <c r="P50" s="78"/>
      <c r="Q50" s="78"/>
      <c r="R50" s="76"/>
      <c r="S50" s="76"/>
    </row>
    <row r="51" spans="1:19" s="2" customFormat="1" x14ac:dyDescent="0.25">
      <c r="A51" s="76"/>
      <c r="B51" s="76"/>
      <c r="C51" s="90">
        <v>0</v>
      </c>
      <c r="D51" s="90">
        <v>0</v>
      </c>
      <c r="E51" s="91">
        <v>0</v>
      </c>
      <c r="F51" s="77"/>
      <c r="G51" s="78"/>
      <c r="H51" s="91">
        <v>0</v>
      </c>
      <c r="I51" s="91">
        <v>0</v>
      </c>
      <c r="J51" s="91">
        <f t="shared" si="0"/>
        <v>0</v>
      </c>
      <c r="K51" s="78"/>
      <c r="L51" s="78"/>
      <c r="M51" s="76"/>
      <c r="N51" s="76"/>
      <c r="O51" s="78"/>
      <c r="P51" s="78"/>
      <c r="Q51" s="78"/>
      <c r="R51" s="76"/>
      <c r="S51" s="76"/>
    </row>
    <row r="52" spans="1:19" s="2" customFormat="1" x14ac:dyDescent="0.25">
      <c r="A52" s="76"/>
      <c r="B52" s="76"/>
      <c r="C52" s="90">
        <v>0</v>
      </c>
      <c r="D52" s="90">
        <v>0</v>
      </c>
      <c r="E52" s="91">
        <v>0</v>
      </c>
      <c r="F52" s="77"/>
      <c r="G52" s="78"/>
      <c r="H52" s="91">
        <v>0</v>
      </c>
      <c r="I52" s="91">
        <v>0</v>
      </c>
      <c r="J52" s="91">
        <f t="shared" si="0"/>
        <v>0</v>
      </c>
      <c r="K52" s="78"/>
      <c r="L52" s="78"/>
      <c r="M52" s="76"/>
      <c r="N52" s="76"/>
      <c r="O52" s="78"/>
      <c r="P52" s="78"/>
      <c r="Q52" s="78"/>
      <c r="R52" s="76"/>
      <c r="S52" s="76"/>
    </row>
    <row r="53" spans="1:19" s="2" customFormat="1" x14ac:dyDescent="0.25">
      <c r="A53" s="76"/>
      <c r="B53" s="76"/>
      <c r="C53" s="90">
        <v>0</v>
      </c>
      <c r="D53" s="90">
        <v>0</v>
      </c>
      <c r="E53" s="91">
        <v>0</v>
      </c>
      <c r="F53" s="77"/>
      <c r="G53" s="78"/>
      <c r="H53" s="91">
        <v>0</v>
      </c>
      <c r="I53" s="91">
        <v>0</v>
      </c>
      <c r="J53" s="91">
        <f t="shared" si="0"/>
        <v>0</v>
      </c>
      <c r="K53" s="78"/>
      <c r="L53" s="78"/>
      <c r="M53" s="76"/>
      <c r="N53" s="76"/>
      <c r="O53" s="78"/>
      <c r="P53" s="78"/>
      <c r="Q53" s="78"/>
      <c r="R53" s="76"/>
      <c r="S53" s="76"/>
    </row>
    <row r="54" spans="1:19" s="2" customFormat="1" x14ac:dyDescent="0.25">
      <c r="A54" s="76"/>
      <c r="B54" s="76"/>
      <c r="C54" s="90">
        <v>0</v>
      </c>
      <c r="D54" s="90">
        <v>0</v>
      </c>
      <c r="E54" s="91">
        <v>0</v>
      </c>
      <c r="F54" s="77"/>
      <c r="G54" s="78"/>
      <c r="H54" s="91">
        <v>0</v>
      </c>
      <c r="I54" s="91">
        <v>0</v>
      </c>
      <c r="J54" s="91">
        <f t="shared" si="0"/>
        <v>0</v>
      </c>
      <c r="K54" s="78"/>
      <c r="L54" s="78"/>
      <c r="M54" s="76"/>
      <c r="N54" s="76"/>
      <c r="O54" s="78"/>
      <c r="P54" s="78"/>
      <c r="Q54" s="78"/>
      <c r="R54" s="76"/>
      <c r="S54" s="76"/>
    </row>
    <row r="55" spans="1:19" s="2" customFormat="1" x14ac:dyDescent="0.25">
      <c r="A55" s="76"/>
      <c r="B55" s="76"/>
      <c r="C55" s="90">
        <v>0</v>
      </c>
      <c r="D55" s="90">
        <v>0</v>
      </c>
      <c r="E55" s="91">
        <v>0</v>
      </c>
      <c r="F55" s="77"/>
      <c r="G55" s="78"/>
      <c r="H55" s="91">
        <v>0</v>
      </c>
      <c r="I55" s="91">
        <v>0</v>
      </c>
      <c r="J55" s="91">
        <f t="shared" si="0"/>
        <v>0</v>
      </c>
      <c r="K55" s="78"/>
      <c r="L55" s="78"/>
      <c r="M55" s="76"/>
      <c r="N55" s="76"/>
      <c r="O55" s="78"/>
      <c r="P55" s="78"/>
      <c r="Q55" s="78"/>
      <c r="R55" s="76"/>
      <c r="S55" s="76"/>
    </row>
    <row r="56" spans="1:19" s="2" customFormat="1" x14ac:dyDescent="0.25">
      <c r="A56" s="76"/>
      <c r="B56" s="76"/>
      <c r="C56" s="90">
        <v>0</v>
      </c>
      <c r="D56" s="90">
        <v>0</v>
      </c>
      <c r="E56" s="91">
        <v>0</v>
      </c>
      <c r="F56" s="77"/>
      <c r="G56" s="78"/>
      <c r="H56" s="91">
        <v>0</v>
      </c>
      <c r="I56" s="91">
        <v>0</v>
      </c>
      <c r="J56" s="91">
        <f t="shared" si="0"/>
        <v>0</v>
      </c>
      <c r="K56" s="78"/>
      <c r="L56" s="78"/>
      <c r="M56" s="76"/>
      <c r="N56" s="76"/>
      <c r="O56" s="78"/>
      <c r="P56" s="78"/>
      <c r="Q56" s="78"/>
      <c r="R56" s="76"/>
      <c r="S56" s="76"/>
    </row>
    <row r="57" spans="1:19" s="2" customFormat="1" x14ac:dyDescent="0.25">
      <c r="A57" s="76"/>
      <c r="B57" s="76"/>
      <c r="C57" s="90">
        <v>0</v>
      </c>
      <c r="D57" s="90">
        <v>0</v>
      </c>
      <c r="E57" s="91">
        <v>0</v>
      </c>
      <c r="F57" s="77"/>
      <c r="G57" s="78"/>
      <c r="H57" s="91">
        <v>0</v>
      </c>
      <c r="I57" s="91">
        <v>0</v>
      </c>
      <c r="J57" s="91">
        <f t="shared" si="0"/>
        <v>0</v>
      </c>
      <c r="K57" s="78"/>
      <c r="L57" s="78"/>
      <c r="M57" s="76"/>
      <c r="N57" s="76"/>
      <c r="O57" s="78"/>
      <c r="P57" s="78"/>
      <c r="Q57" s="78"/>
      <c r="R57" s="76"/>
      <c r="S57" s="76"/>
    </row>
    <row r="58" spans="1:19" s="2" customFormat="1" x14ac:dyDescent="0.25">
      <c r="A58" s="76"/>
      <c r="B58" s="76"/>
      <c r="C58" s="90">
        <v>0</v>
      </c>
      <c r="D58" s="90">
        <v>0</v>
      </c>
      <c r="E58" s="91">
        <v>0</v>
      </c>
      <c r="F58" s="77"/>
      <c r="G58" s="78"/>
      <c r="H58" s="91">
        <v>0</v>
      </c>
      <c r="I58" s="91">
        <v>0</v>
      </c>
      <c r="J58" s="91">
        <f t="shared" si="0"/>
        <v>0</v>
      </c>
      <c r="K58" s="78"/>
      <c r="L58" s="78"/>
      <c r="M58" s="76"/>
      <c r="N58" s="76"/>
      <c r="O58" s="78"/>
      <c r="P58" s="78"/>
      <c r="Q58" s="78"/>
      <c r="R58" s="76"/>
      <c r="S58" s="76"/>
    </row>
    <row r="59" spans="1:19" s="2" customFormat="1" x14ac:dyDescent="0.25">
      <c r="A59" s="76"/>
      <c r="B59" s="76"/>
      <c r="C59" s="90">
        <v>0</v>
      </c>
      <c r="D59" s="90">
        <v>0</v>
      </c>
      <c r="E59" s="91">
        <v>0</v>
      </c>
      <c r="F59" s="77"/>
      <c r="G59" s="78"/>
      <c r="H59" s="91">
        <v>0</v>
      </c>
      <c r="I59" s="91">
        <v>0</v>
      </c>
      <c r="J59" s="91">
        <f t="shared" si="0"/>
        <v>0</v>
      </c>
      <c r="K59" s="78"/>
      <c r="L59" s="78"/>
      <c r="M59" s="76"/>
      <c r="N59" s="76"/>
      <c r="O59" s="78"/>
      <c r="P59" s="78"/>
      <c r="Q59" s="78"/>
      <c r="R59" s="76"/>
      <c r="S59" s="76"/>
    </row>
    <row r="60" spans="1:19" s="2" customFormat="1" x14ac:dyDescent="0.25">
      <c r="A60" s="76"/>
      <c r="B60" s="76"/>
      <c r="C60" s="90">
        <v>0</v>
      </c>
      <c r="D60" s="90">
        <v>0</v>
      </c>
      <c r="E60" s="91">
        <v>0</v>
      </c>
      <c r="F60" s="77"/>
      <c r="G60" s="78"/>
      <c r="H60" s="91">
        <v>0</v>
      </c>
      <c r="I60" s="91">
        <v>0</v>
      </c>
      <c r="J60" s="91">
        <f t="shared" si="0"/>
        <v>0</v>
      </c>
      <c r="K60" s="78"/>
      <c r="L60" s="78"/>
      <c r="M60" s="76"/>
      <c r="N60" s="76"/>
      <c r="O60" s="78"/>
      <c r="P60" s="78"/>
      <c r="Q60" s="78"/>
      <c r="R60" s="76"/>
      <c r="S60" s="76"/>
    </row>
    <row r="61" spans="1:19" s="2" customFormat="1" x14ac:dyDescent="0.25">
      <c r="A61" s="76"/>
      <c r="B61" s="76"/>
      <c r="C61" s="90">
        <v>0</v>
      </c>
      <c r="D61" s="90">
        <v>0</v>
      </c>
      <c r="E61" s="91">
        <v>0</v>
      </c>
      <c r="F61" s="77"/>
      <c r="G61" s="78"/>
      <c r="H61" s="91">
        <v>0</v>
      </c>
      <c r="I61" s="91">
        <v>0</v>
      </c>
      <c r="J61" s="91">
        <f t="shared" si="0"/>
        <v>0</v>
      </c>
      <c r="K61" s="78"/>
      <c r="L61" s="78"/>
      <c r="M61" s="76"/>
      <c r="N61" s="76"/>
      <c r="O61" s="78"/>
      <c r="P61" s="78"/>
      <c r="Q61" s="78"/>
      <c r="R61" s="76"/>
      <c r="S61" s="76"/>
    </row>
    <row r="62" spans="1:19" s="2" customFormat="1" x14ac:dyDescent="0.25">
      <c r="A62" s="76"/>
      <c r="B62" s="76"/>
      <c r="C62" s="90">
        <v>0</v>
      </c>
      <c r="D62" s="90">
        <v>0</v>
      </c>
      <c r="E62" s="91">
        <v>0</v>
      </c>
      <c r="F62" s="77"/>
      <c r="G62" s="78"/>
      <c r="H62" s="91">
        <v>0</v>
      </c>
      <c r="I62" s="91">
        <v>0</v>
      </c>
      <c r="J62" s="91">
        <f t="shared" si="0"/>
        <v>0</v>
      </c>
      <c r="K62" s="78"/>
      <c r="L62" s="78"/>
      <c r="M62" s="76"/>
      <c r="N62" s="76"/>
      <c r="O62" s="78"/>
      <c r="P62" s="78"/>
      <c r="Q62" s="78"/>
      <c r="R62" s="76"/>
      <c r="S62" s="76"/>
    </row>
    <row r="63" spans="1:19" s="2" customFormat="1" x14ac:dyDescent="0.25">
      <c r="A63" s="76"/>
      <c r="B63" s="76"/>
      <c r="C63" s="90">
        <v>0</v>
      </c>
      <c r="D63" s="90">
        <v>0</v>
      </c>
      <c r="E63" s="91">
        <v>0</v>
      </c>
      <c r="F63" s="77"/>
      <c r="G63" s="78"/>
      <c r="H63" s="91">
        <v>0</v>
      </c>
      <c r="I63" s="91">
        <v>0</v>
      </c>
      <c r="J63" s="91">
        <f t="shared" si="0"/>
        <v>0</v>
      </c>
      <c r="K63" s="78"/>
      <c r="L63" s="78"/>
      <c r="M63" s="76"/>
      <c r="N63" s="76"/>
      <c r="O63" s="78"/>
      <c r="P63" s="78"/>
      <c r="Q63" s="78"/>
      <c r="R63" s="76"/>
      <c r="S63" s="76"/>
    </row>
    <row r="64" spans="1:19" s="2" customFormat="1" x14ac:dyDescent="0.25">
      <c r="A64" s="76"/>
      <c r="B64" s="76"/>
      <c r="C64" s="90">
        <v>0</v>
      </c>
      <c r="D64" s="90">
        <v>0</v>
      </c>
      <c r="E64" s="91">
        <v>0</v>
      </c>
      <c r="F64" s="77"/>
      <c r="G64" s="78"/>
      <c r="H64" s="91">
        <v>0</v>
      </c>
      <c r="I64" s="91">
        <v>0</v>
      </c>
      <c r="J64" s="91">
        <f t="shared" si="0"/>
        <v>0</v>
      </c>
      <c r="K64" s="78"/>
      <c r="L64" s="78"/>
      <c r="M64" s="76"/>
      <c r="N64" s="76"/>
      <c r="O64" s="78"/>
      <c r="P64" s="78"/>
      <c r="Q64" s="78"/>
      <c r="R64" s="76"/>
      <c r="S64" s="76"/>
    </row>
    <row r="65" spans="1:19" s="2" customFormat="1" x14ac:dyDescent="0.25">
      <c r="A65" s="76"/>
      <c r="B65" s="76"/>
      <c r="C65" s="90">
        <v>0</v>
      </c>
      <c r="D65" s="90">
        <v>0</v>
      </c>
      <c r="E65" s="91">
        <v>0</v>
      </c>
      <c r="F65" s="77"/>
      <c r="G65" s="78"/>
      <c r="H65" s="91">
        <v>0</v>
      </c>
      <c r="I65" s="91">
        <v>0</v>
      </c>
      <c r="J65" s="91">
        <f t="shared" si="0"/>
        <v>0</v>
      </c>
      <c r="K65" s="78"/>
      <c r="L65" s="78"/>
      <c r="M65" s="76"/>
      <c r="N65" s="76"/>
      <c r="O65" s="78"/>
      <c r="P65" s="78"/>
      <c r="Q65" s="78"/>
      <c r="R65" s="76"/>
      <c r="S65" s="76"/>
    </row>
    <row r="66" spans="1:19" s="2" customFormat="1" x14ac:dyDescent="0.25">
      <c r="A66" s="76"/>
      <c r="B66" s="76"/>
      <c r="C66" s="90">
        <v>0</v>
      </c>
      <c r="D66" s="90">
        <v>0</v>
      </c>
      <c r="E66" s="91">
        <v>0</v>
      </c>
      <c r="F66" s="77"/>
      <c r="G66" s="78"/>
      <c r="H66" s="91">
        <v>0</v>
      </c>
      <c r="I66" s="91">
        <v>0</v>
      </c>
      <c r="J66" s="91">
        <f t="shared" si="0"/>
        <v>0</v>
      </c>
      <c r="K66" s="78"/>
      <c r="L66" s="78"/>
      <c r="M66" s="76"/>
      <c r="N66" s="76"/>
      <c r="O66" s="78"/>
      <c r="P66" s="78"/>
      <c r="Q66" s="78"/>
      <c r="R66" s="76"/>
      <c r="S66" s="76"/>
    </row>
    <row r="67" spans="1:19" s="2" customFormat="1" x14ac:dyDescent="0.25">
      <c r="A67" s="76"/>
      <c r="B67" s="76"/>
      <c r="C67" s="90">
        <v>0</v>
      </c>
      <c r="D67" s="90">
        <v>0</v>
      </c>
      <c r="E67" s="91">
        <v>0</v>
      </c>
      <c r="F67" s="77"/>
      <c r="G67" s="78"/>
      <c r="H67" s="91">
        <v>0</v>
      </c>
      <c r="I67" s="91">
        <v>0</v>
      </c>
      <c r="J67" s="91">
        <f t="shared" si="0"/>
        <v>0</v>
      </c>
      <c r="K67" s="78"/>
      <c r="L67" s="78"/>
      <c r="M67" s="76"/>
      <c r="N67" s="76"/>
      <c r="O67" s="78"/>
      <c r="P67" s="78"/>
      <c r="Q67" s="78"/>
      <c r="R67" s="76"/>
      <c r="S67" s="76"/>
    </row>
    <row r="68" spans="1:19" s="2" customFormat="1" x14ac:dyDescent="0.25">
      <c r="A68" s="76"/>
      <c r="B68" s="76"/>
      <c r="C68" s="90">
        <v>0</v>
      </c>
      <c r="D68" s="90">
        <v>0</v>
      </c>
      <c r="E68" s="91">
        <v>0</v>
      </c>
      <c r="F68" s="77"/>
      <c r="G68" s="78"/>
      <c r="H68" s="91">
        <v>0</v>
      </c>
      <c r="I68" s="91">
        <v>0</v>
      </c>
      <c r="J68" s="91">
        <f t="shared" si="0"/>
        <v>0</v>
      </c>
      <c r="K68" s="78"/>
      <c r="L68" s="78"/>
      <c r="M68" s="76"/>
      <c r="N68" s="76"/>
      <c r="O68" s="78"/>
      <c r="P68" s="78"/>
      <c r="Q68" s="78"/>
      <c r="R68" s="76"/>
      <c r="S68" s="76"/>
    </row>
    <row r="69" spans="1:19" s="2" customFormat="1" x14ac:dyDescent="0.25">
      <c r="A69" s="76"/>
      <c r="B69" s="76"/>
      <c r="C69" s="90">
        <v>0</v>
      </c>
      <c r="D69" s="90">
        <v>0</v>
      </c>
      <c r="E69" s="91">
        <v>0</v>
      </c>
      <c r="F69" s="77"/>
      <c r="G69" s="78"/>
      <c r="H69" s="91">
        <v>0</v>
      </c>
      <c r="I69" s="91">
        <v>0</v>
      </c>
      <c r="J69" s="91">
        <f t="shared" si="0"/>
        <v>0</v>
      </c>
      <c r="K69" s="78"/>
      <c r="L69" s="78"/>
      <c r="M69" s="76"/>
      <c r="N69" s="76"/>
      <c r="O69" s="78"/>
      <c r="P69" s="78"/>
      <c r="Q69" s="78"/>
      <c r="R69" s="76"/>
      <c r="S69" s="76"/>
    </row>
    <row r="70" spans="1:19" s="2" customFormat="1" x14ac:dyDescent="0.25">
      <c r="A70" s="76"/>
      <c r="B70" s="76"/>
      <c r="C70" s="90">
        <v>0</v>
      </c>
      <c r="D70" s="90">
        <v>0</v>
      </c>
      <c r="E70" s="91">
        <v>0</v>
      </c>
      <c r="F70" s="77"/>
      <c r="G70" s="78"/>
      <c r="H70" s="91">
        <v>0</v>
      </c>
      <c r="I70" s="91">
        <v>0</v>
      </c>
      <c r="J70" s="91">
        <f t="shared" si="0"/>
        <v>0</v>
      </c>
      <c r="K70" s="78"/>
      <c r="L70" s="78"/>
      <c r="M70" s="76"/>
      <c r="N70" s="76"/>
      <c r="O70" s="78"/>
      <c r="P70" s="78"/>
      <c r="Q70" s="78"/>
      <c r="R70" s="76"/>
      <c r="S70" s="76"/>
    </row>
    <row r="71" spans="1:19" s="2" customFormat="1" x14ac:dyDescent="0.25">
      <c r="A71" s="76"/>
      <c r="B71" s="76"/>
      <c r="C71" s="90">
        <v>0</v>
      </c>
      <c r="D71" s="90">
        <v>0</v>
      </c>
      <c r="E71" s="91">
        <v>0</v>
      </c>
      <c r="F71" s="77"/>
      <c r="G71" s="78"/>
      <c r="H71" s="91">
        <v>0</v>
      </c>
      <c r="I71" s="91">
        <v>0</v>
      </c>
      <c r="J71" s="91">
        <f t="shared" si="0"/>
        <v>0</v>
      </c>
      <c r="K71" s="78"/>
      <c r="L71" s="78"/>
      <c r="M71" s="76"/>
      <c r="N71" s="76"/>
      <c r="O71" s="78"/>
      <c r="P71" s="78"/>
      <c r="Q71" s="78"/>
      <c r="R71" s="76"/>
      <c r="S71" s="76"/>
    </row>
    <row r="72" spans="1:19" s="2" customFormat="1" x14ac:dyDescent="0.25">
      <c r="A72" s="76"/>
      <c r="B72" s="76"/>
      <c r="C72" s="90">
        <v>0</v>
      </c>
      <c r="D72" s="90">
        <v>0</v>
      </c>
      <c r="E72" s="91">
        <v>0</v>
      </c>
      <c r="F72" s="77"/>
      <c r="G72" s="78"/>
      <c r="H72" s="91">
        <v>0</v>
      </c>
      <c r="I72" s="91">
        <v>0</v>
      </c>
      <c r="J72" s="91">
        <f t="shared" ref="J72:J111" si="1">H72-I72</f>
        <v>0</v>
      </c>
      <c r="K72" s="78"/>
      <c r="L72" s="78"/>
      <c r="M72" s="76"/>
      <c r="N72" s="76"/>
      <c r="O72" s="78"/>
      <c r="P72" s="78"/>
      <c r="Q72" s="78"/>
      <c r="R72" s="76"/>
      <c r="S72" s="76"/>
    </row>
    <row r="73" spans="1:19" s="2" customFormat="1" x14ac:dyDescent="0.25">
      <c r="A73" s="76"/>
      <c r="B73" s="76"/>
      <c r="C73" s="90">
        <v>0</v>
      </c>
      <c r="D73" s="90">
        <v>0</v>
      </c>
      <c r="E73" s="91">
        <v>0</v>
      </c>
      <c r="F73" s="77"/>
      <c r="G73" s="78"/>
      <c r="H73" s="91">
        <v>0</v>
      </c>
      <c r="I73" s="91">
        <v>0</v>
      </c>
      <c r="J73" s="91">
        <f t="shared" si="1"/>
        <v>0</v>
      </c>
      <c r="K73" s="78"/>
      <c r="L73" s="78"/>
      <c r="M73" s="76"/>
      <c r="N73" s="76"/>
      <c r="O73" s="78"/>
      <c r="P73" s="78"/>
      <c r="Q73" s="78"/>
      <c r="R73" s="76"/>
      <c r="S73" s="76"/>
    </row>
    <row r="74" spans="1:19" s="2" customFormat="1" x14ac:dyDescent="0.25">
      <c r="A74" s="76"/>
      <c r="B74" s="76"/>
      <c r="C74" s="90">
        <v>0</v>
      </c>
      <c r="D74" s="90">
        <v>0</v>
      </c>
      <c r="E74" s="91">
        <v>0</v>
      </c>
      <c r="F74" s="77"/>
      <c r="G74" s="78"/>
      <c r="H74" s="91">
        <v>0</v>
      </c>
      <c r="I74" s="91">
        <v>0</v>
      </c>
      <c r="J74" s="91">
        <f t="shared" si="1"/>
        <v>0</v>
      </c>
      <c r="K74" s="78"/>
      <c r="L74" s="78"/>
      <c r="M74" s="76"/>
      <c r="N74" s="76"/>
      <c r="O74" s="78"/>
      <c r="P74" s="78"/>
      <c r="Q74" s="78"/>
      <c r="R74" s="76"/>
      <c r="S74" s="76"/>
    </row>
    <row r="75" spans="1:19" s="2" customFormat="1" x14ac:dyDescent="0.25">
      <c r="A75" s="76"/>
      <c r="B75" s="76"/>
      <c r="C75" s="90">
        <v>0</v>
      </c>
      <c r="D75" s="90">
        <v>0</v>
      </c>
      <c r="E75" s="91">
        <v>0</v>
      </c>
      <c r="F75" s="77"/>
      <c r="G75" s="78"/>
      <c r="H75" s="91">
        <v>0</v>
      </c>
      <c r="I75" s="91">
        <v>0</v>
      </c>
      <c r="J75" s="91">
        <f t="shared" si="1"/>
        <v>0</v>
      </c>
      <c r="K75" s="78"/>
      <c r="L75" s="78"/>
      <c r="M75" s="76"/>
      <c r="N75" s="76"/>
      <c r="O75" s="78"/>
      <c r="P75" s="78"/>
      <c r="Q75" s="78"/>
      <c r="R75" s="76"/>
      <c r="S75" s="76"/>
    </row>
    <row r="76" spans="1:19" s="2" customFormat="1" x14ac:dyDescent="0.25">
      <c r="A76" s="76"/>
      <c r="B76" s="76"/>
      <c r="C76" s="90">
        <v>0</v>
      </c>
      <c r="D76" s="90">
        <v>0</v>
      </c>
      <c r="E76" s="91">
        <v>0</v>
      </c>
      <c r="F76" s="77"/>
      <c r="G76" s="78"/>
      <c r="H76" s="91">
        <v>0</v>
      </c>
      <c r="I76" s="91">
        <v>0</v>
      </c>
      <c r="J76" s="91">
        <f t="shared" si="1"/>
        <v>0</v>
      </c>
      <c r="K76" s="78"/>
      <c r="L76" s="78"/>
      <c r="M76" s="76"/>
      <c r="N76" s="76"/>
      <c r="O76" s="78"/>
      <c r="P76" s="78"/>
      <c r="Q76" s="78"/>
      <c r="R76" s="76"/>
      <c r="S76" s="76"/>
    </row>
    <row r="77" spans="1:19" s="2" customFormat="1" x14ac:dyDescent="0.25">
      <c r="A77" s="76"/>
      <c r="B77" s="76"/>
      <c r="C77" s="90">
        <v>0</v>
      </c>
      <c r="D77" s="90">
        <v>0</v>
      </c>
      <c r="E77" s="91">
        <v>0</v>
      </c>
      <c r="F77" s="77"/>
      <c r="G77" s="78"/>
      <c r="H77" s="91">
        <v>0</v>
      </c>
      <c r="I77" s="91">
        <v>0</v>
      </c>
      <c r="J77" s="91">
        <f t="shared" si="1"/>
        <v>0</v>
      </c>
      <c r="K77" s="78"/>
      <c r="L77" s="78"/>
      <c r="M77" s="76"/>
      <c r="N77" s="76"/>
      <c r="O77" s="78"/>
      <c r="P77" s="78"/>
      <c r="Q77" s="78"/>
      <c r="R77" s="76"/>
      <c r="S77" s="76"/>
    </row>
    <row r="78" spans="1:19" s="2" customFormat="1" x14ac:dyDescent="0.25">
      <c r="A78" s="76"/>
      <c r="B78" s="76"/>
      <c r="C78" s="90">
        <v>0</v>
      </c>
      <c r="D78" s="90">
        <v>0</v>
      </c>
      <c r="E78" s="91">
        <v>0</v>
      </c>
      <c r="F78" s="77"/>
      <c r="G78" s="78"/>
      <c r="H78" s="91">
        <v>0</v>
      </c>
      <c r="I78" s="91">
        <v>0</v>
      </c>
      <c r="J78" s="91">
        <f t="shared" si="1"/>
        <v>0</v>
      </c>
      <c r="K78" s="78"/>
      <c r="L78" s="78"/>
      <c r="M78" s="76"/>
      <c r="N78" s="76"/>
      <c r="O78" s="78"/>
      <c r="P78" s="78"/>
      <c r="Q78" s="78"/>
      <c r="R78" s="76"/>
      <c r="S78" s="76"/>
    </row>
    <row r="79" spans="1:19" s="2" customFormat="1" x14ac:dyDescent="0.25">
      <c r="A79" s="76"/>
      <c r="B79" s="76"/>
      <c r="C79" s="90">
        <v>0</v>
      </c>
      <c r="D79" s="90">
        <v>0</v>
      </c>
      <c r="E79" s="91">
        <v>0</v>
      </c>
      <c r="F79" s="77"/>
      <c r="G79" s="78"/>
      <c r="H79" s="91">
        <v>0</v>
      </c>
      <c r="I79" s="91">
        <v>0</v>
      </c>
      <c r="J79" s="91">
        <f t="shared" si="1"/>
        <v>0</v>
      </c>
      <c r="K79" s="78"/>
      <c r="L79" s="78"/>
      <c r="M79" s="76"/>
      <c r="N79" s="76"/>
      <c r="O79" s="78"/>
      <c r="P79" s="78"/>
      <c r="Q79" s="78"/>
      <c r="R79" s="76"/>
      <c r="S79" s="76"/>
    </row>
    <row r="80" spans="1:19" s="2" customFormat="1" x14ac:dyDescent="0.25">
      <c r="A80" s="76"/>
      <c r="B80" s="76"/>
      <c r="C80" s="90">
        <v>0</v>
      </c>
      <c r="D80" s="90">
        <v>0</v>
      </c>
      <c r="E80" s="91">
        <v>0</v>
      </c>
      <c r="F80" s="77"/>
      <c r="G80" s="78"/>
      <c r="H80" s="91">
        <v>0</v>
      </c>
      <c r="I80" s="91">
        <v>0</v>
      </c>
      <c r="J80" s="91">
        <f t="shared" si="1"/>
        <v>0</v>
      </c>
      <c r="K80" s="78"/>
      <c r="L80" s="78"/>
      <c r="M80" s="76"/>
      <c r="N80" s="76"/>
      <c r="O80" s="78"/>
      <c r="P80" s="78"/>
      <c r="Q80" s="78"/>
      <c r="R80" s="76"/>
      <c r="S80" s="76"/>
    </row>
    <row r="81" spans="1:19" s="2" customFormat="1" x14ac:dyDescent="0.25">
      <c r="A81" s="76"/>
      <c r="B81" s="76"/>
      <c r="C81" s="90">
        <v>0</v>
      </c>
      <c r="D81" s="90">
        <v>0</v>
      </c>
      <c r="E81" s="91">
        <v>0</v>
      </c>
      <c r="F81" s="77"/>
      <c r="G81" s="78"/>
      <c r="H81" s="91">
        <v>0</v>
      </c>
      <c r="I81" s="91">
        <v>0</v>
      </c>
      <c r="J81" s="91">
        <f t="shared" si="1"/>
        <v>0</v>
      </c>
      <c r="K81" s="78"/>
      <c r="L81" s="78"/>
      <c r="M81" s="76"/>
      <c r="N81" s="76"/>
      <c r="O81" s="78"/>
      <c r="P81" s="78"/>
      <c r="Q81" s="78"/>
      <c r="R81" s="76"/>
      <c r="S81" s="76"/>
    </row>
    <row r="82" spans="1:19" s="2" customFormat="1" x14ac:dyDescent="0.25">
      <c r="A82" s="76"/>
      <c r="B82" s="76"/>
      <c r="C82" s="90">
        <v>0</v>
      </c>
      <c r="D82" s="90">
        <v>0</v>
      </c>
      <c r="E82" s="91">
        <v>0</v>
      </c>
      <c r="F82" s="77"/>
      <c r="G82" s="78"/>
      <c r="H82" s="91">
        <v>0</v>
      </c>
      <c r="I82" s="91">
        <v>0</v>
      </c>
      <c r="J82" s="91">
        <f t="shared" si="1"/>
        <v>0</v>
      </c>
      <c r="K82" s="78"/>
      <c r="L82" s="78"/>
      <c r="M82" s="76"/>
      <c r="N82" s="76"/>
      <c r="O82" s="78"/>
      <c r="P82" s="78"/>
      <c r="Q82" s="78"/>
      <c r="R82" s="76"/>
      <c r="S82" s="76"/>
    </row>
    <row r="83" spans="1:19" s="2" customFormat="1" x14ac:dyDescent="0.25">
      <c r="A83" s="76"/>
      <c r="B83" s="76"/>
      <c r="C83" s="90">
        <v>0</v>
      </c>
      <c r="D83" s="90">
        <v>0</v>
      </c>
      <c r="E83" s="91">
        <v>0</v>
      </c>
      <c r="F83" s="77"/>
      <c r="G83" s="78"/>
      <c r="H83" s="91">
        <v>0</v>
      </c>
      <c r="I83" s="91">
        <v>0</v>
      </c>
      <c r="J83" s="91">
        <f t="shared" si="1"/>
        <v>0</v>
      </c>
      <c r="K83" s="78"/>
      <c r="L83" s="78"/>
      <c r="M83" s="76"/>
      <c r="N83" s="76"/>
      <c r="O83" s="78"/>
      <c r="P83" s="78"/>
      <c r="Q83" s="78"/>
      <c r="R83" s="76"/>
      <c r="S83" s="76"/>
    </row>
    <row r="84" spans="1:19" s="2" customFormat="1" x14ac:dyDescent="0.25">
      <c r="A84" s="76"/>
      <c r="B84" s="76"/>
      <c r="C84" s="90">
        <v>0</v>
      </c>
      <c r="D84" s="90">
        <v>0</v>
      </c>
      <c r="E84" s="91">
        <v>0</v>
      </c>
      <c r="F84" s="77"/>
      <c r="G84" s="78"/>
      <c r="H84" s="91">
        <v>0</v>
      </c>
      <c r="I84" s="91">
        <v>0</v>
      </c>
      <c r="J84" s="91">
        <f t="shared" si="1"/>
        <v>0</v>
      </c>
      <c r="K84" s="78"/>
      <c r="L84" s="78"/>
      <c r="M84" s="76"/>
      <c r="N84" s="76"/>
      <c r="O84" s="78"/>
      <c r="P84" s="78"/>
      <c r="Q84" s="78"/>
      <c r="R84" s="76"/>
      <c r="S84" s="76"/>
    </row>
    <row r="85" spans="1:19" s="2" customFormat="1" x14ac:dyDescent="0.25">
      <c r="A85" s="76"/>
      <c r="B85" s="76"/>
      <c r="C85" s="90">
        <v>0</v>
      </c>
      <c r="D85" s="90">
        <v>0</v>
      </c>
      <c r="E85" s="91">
        <v>0</v>
      </c>
      <c r="F85" s="77"/>
      <c r="G85" s="78"/>
      <c r="H85" s="91">
        <v>0</v>
      </c>
      <c r="I85" s="91">
        <v>0</v>
      </c>
      <c r="J85" s="91">
        <f t="shared" si="1"/>
        <v>0</v>
      </c>
      <c r="K85" s="78"/>
      <c r="L85" s="78"/>
      <c r="M85" s="76"/>
      <c r="N85" s="76"/>
      <c r="O85" s="78"/>
      <c r="P85" s="78"/>
      <c r="Q85" s="78"/>
      <c r="R85" s="76"/>
      <c r="S85" s="76"/>
    </row>
    <row r="86" spans="1:19" s="2" customFormat="1" x14ac:dyDescent="0.25">
      <c r="A86" s="76"/>
      <c r="B86" s="76"/>
      <c r="C86" s="90">
        <v>0</v>
      </c>
      <c r="D86" s="90">
        <v>0</v>
      </c>
      <c r="E86" s="91">
        <v>0</v>
      </c>
      <c r="F86" s="77"/>
      <c r="G86" s="78"/>
      <c r="H86" s="91">
        <v>0</v>
      </c>
      <c r="I86" s="91">
        <v>0</v>
      </c>
      <c r="J86" s="91">
        <f t="shared" si="1"/>
        <v>0</v>
      </c>
      <c r="K86" s="78"/>
      <c r="L86" s="78"/>
      <c r="M86" s="76"/>
      <c r="N86" s="76"/>
      <c r="O86" s="78"/>
      <c r="P86" s="78"/>
      <c r="Q86" s="78"/>
      <c r="R86" s="76"/>
      <c r="S86" s="76"/>
    </row>
    <row r="87" spans="1:19" s="2" customFormat="1" x14ac:dyDescent="0.25">
      <c r="A87" s="76"/>
      <c r="B87" s="76"/>
      <c r="C87" s="90">
        <v>0</v>
      </c>
      <c r="D87" s="90">
        <v>0</v>
      </c>
      <c r="E87" s="91">
        <v>0</v>
      </c>
      <c r="F87" s="77"/>
      <c r="G87" s="78"/>
      <c r="H87" s="91">
        <v>0</v>
      </c>
      <c r="I87" s="91">
        <v>0</v>
      </c>
      <c r="J87" s="91">
        <f t="shared" si="1"/>
        <v>0</v>
      </c>
      <c r="K87" s="78"/>
      <c r="L87" s="78"/>
      <c r="M87" s="76"/>
      <c r="N87" s="76"/>
      <c r="O87" s="78"/>
      <c r="P87" s="78"/>
      <c r="Q87" s="78"/>
      <c r="R87" s="76"/>
      <c r="S87" s="76"/>
    </row>
    <row r="88" spans="1:19" s="2" customFormat="1" x14ac:dyDescent="0.25">
      <c r="A88" s="76"/>
      <c r="B88" s="76"/>
      <c r="C88" s="90">
        <v>0</v>
      </c>
      <c r="D88" s="90">
        <v>0</v>
      </c>
      <c r="E88" s="91">
        <v>0</v>
      </c>
      <c r="F88" s="77"/>
      <c r="G88" s="78"/>
      <c r="H88" s="91">
        <v>0</v>
      </c>
      <c r="I88" s="91">
        <v>0</v>
      </c>
      <c r="J88" s="91">
        <f t="shared" si="1"/>
        <v>0</v>
      </c>
      <c r="K88" s="78"/>
      <c r="L88" s="78"/>
      <c r="M88" s="76"/>
      <c r="N88" s="76"/>
      <c r="O88" s="78"/>
      <c r="P88" s="78"/>
      <c r="Q88" s="78"/>
      <c r="R88" s="76"/>
      <c r="S88" s="76"/>
    </row>
    <row r="89" spans="1:19" s="2" customFormat="1" x14ac:dyDescent="0.25">
      <c r="A89" s="76"/>
      <c r="B89" s="76"/>
      <c r="C89" s="90">
        <v>0</v>
      </c>
      <c r="D89" s="90">
        <v>0</v>
      </c>
      <c r="E89" s="91">
        <v>0</v>
      </c>
      <c r="F89" s="77"/>
      <c r="G89" s="78"/>
      <c r="H89" s="91">
        <v>0</v>
      </c>
      <c r="I89" s="91">
        <v>0</v>
      </c>
      <c r="J89" s="91">
        <f t="shared" si="1"/>
        <v>0</v>
      </c>
      <c r="K89" s="78"/>
      <c r="L89" s="78"/>
      <c r="M89" s="76"/>
      <c r="N89" s="76"/>
      <c r="O89" s="78"/>
      <c r="P89" s="78"/>
      <c r="Q89" s="78"/>
      <c r="R89" s="76"/>
      <c r="S89" s="76"/>
    </row>
    <row r="90" spans="1:19" s="2" customFormat="1" x14ac:dyDescent="0.25">
      <c r="A90" s="76"/>
      <c r="B90" s="76"/>
      <c r="C90" s="90">
        <v>0</v>
      </c>
      <c r="D90" s="90">
        <v>0</v>
      </c>
      <c r="E90" s="91">
        <v>0</v>
      </c>
      <c r="F90" s="77"/>
      <c r="G90" s="78"/>
      <c r="H90" s="91">
        <v>0</v>
      </c>
      <c r="I90" s="91">
        <v>0</v>
      </c>
      <c r="J90" s="91">
        <f t="shared" si="1"/>
        <v>0</v>
      </c>
      <c r="K90" s="78"/>
      <c r="L90" s="78"/>
      <c r="M90" s="76"/>
      <c r="N90" s="76"/>
      <c r="O90" s="78"/>
      <c r="P90" s="78"/>
      <c r="Q90" s="78"/>
      <c r="R90" s="76"/>
      <c r="S90" s="76"/>
    </row>
    <row r="91" spans="1:19" s="2" customFormat="1" x14ac:dyDescent="0.25">
      <c r="A91" s="76"/>
      <c r="B91" s="76"/>
      <c r="C91" s="90">
        <v>0</v>
      </c>
      <c r="D91" s="90">
        <v>0</v>
      </c>
      <c r="E91" s="91">
        <v>0</v>
      </c>
      <c r="F91" s="77"/>
      <c r="G91" s="78"/>
      <c r="H91" s="91">
        <v>0</v>
      </c>
      <c r="I91" s="91">
        <v>0</v>
      </c>
      <c r="J91" s="91">
        <f t="shared" si="1"/>
        <v>0</v>
      </c>
      <c r="K91" s="78"/>
      <c r="L91" s="78"/>
      <c r="M91" s="76"/>
      <c r="N91" s="76"/>
      <c r="O91" s="78"/>
      <c r="P91" s="78"/>
      <c r="Q91" s="78"/>
      <c r="R91" s="76"/>
      <c r="S91" s="76"/>
    </row>
    <row r="92" spans="1:19" s="2" customFormat="1" x14ac:dyDescent="0.25">
      <c r="A92" s="76"/>
      <c r="B92" s="76"/>
      <c r="C92" s="90">
        <v>0</v>
      </c>
      <c r="D92" s="90">
        <v>0</v>
      </c>
      <c r="E92" s="91">
        <v>0</v>
      </c>
      <c r="F92" s="77"/>
      <c r="G92" s="78"/>
      <c r="H92" s="91">
        <v>0</v>
      </c>
      <c r="I92" s="91">
        <v>0</v>
      </c>
      <c r="J92" s="91">
        <f t="shared" si="1"/>
        <v>0</v>
      </c>
      <c r="K92" s="78"/>
      <c r="L92" s="78"/>
      <c r="M92" s="76"/>
      <c r="N92" s="76"/>
      <c r="O92" s="78"/>
      <c r="P92" s="78"/>
      <c r="Q92" s="78"/>
      <c r="R92" s="76"/>
      <c r="S92" s="76"/>
    </row>
    <row r="93" spans="1:19" s="2" customFormat="1" x14ac:dyDescent="0.25">
      <c r="A93" s="76"/>
      <c r="B93" s="76"/>
      <c r="C93" s="90">
        <v>0</v>
      </c>
      <c r="D93" s="90">
        <v>0</v>
      </c>
      <c r="E93" s="91">
        <v>0</v>
      </c>
      <c r="F93" s="77"/>
      <c r="G93" s="78"/>
      <c r="H93" s="91">
        <v>0</v>
      </c>
      <c r="I93" s="91">
        <v>0</v>
      </c>
      <c r="J93" s="91">
        <f t="shared" si="1"/>
        <v>0</v>
      </c>
      <c r="K93" s="78"/>
      <c r="L93" s="78"/>
      <c r="M93" s="76"/>
      <c r="N93" s="76"/>
      <c r="O93" s="78"/>
      <c r="P93" s="78"/>
      <c r="Q93" s="78"/>
      <c r="R93" s="76"/>
      <c r="S93" s="76"/>
    </row>
    <row r="94" spans="1:19" s="2" customFormat="1" x14ac:dyDescent="0.25">
      <c r="A94" s="76"/>
      <c r="B94" s="76"/>
      <c r="C94" s="90">
        <v>0</v>
      </c>
      <c r="D94" s="90">
        <v>0</v>
      </c>
      <c r="E94" s="91">
        <v>0</v>
      </c>
      <c r="F94" s="77"/>
      <c r="G94" s="78"/>
      <c r="H94" s="91">
        <v>0</v>
      </c>
      <c r="I94" s="91">
        <v>0</v>
      </c>
      <c r="J94" s="91">
        <f t="shared" si="1"/>
        <v>0</v>
      </c>
      <c r="K94" s="78"/>
      <c r="L94" s="78"/>
      <c r="M94" s="76"/>
      <c r="N94" s="76"/>
      <c r="O94" s="78"/>
      <c r="P94" s="78"/>
      <c r="Q94" s="78"/>
      <c r="R94" s="76"/>
      <c r="S94" s="76"/>
    </row>
    <row r="95" spans="1:19" s="2" customFormat="1" x14ac:dyDescent="0.25">
      <c r="A95" s="76"/>
      <c r="B95" s="76"/>
      <c r="C95" s="90">
        <v>0</v>
      </c>
      <c r="D95" s="90">
        <v>0</v>
      </c>
      <c r="E95" s="91">
        <v>0</v>
      </c>
      <c r="F95" s="77"/>
      <c r="G95" s="78"/>
      <c r="H95" s="91">
        <v>0</v>
      </c>
      <c r="I95" s="91">
        <v>0</v>
      </c>
      <c r="J95" s="91">
        <f t="shared" si="1"/>
        <v>0</v>
      </c>
      <c r="K95" s="78"/>
      <c r="L95" s="78"/>
      <c r="M95" s="76"/>
      <c r="N95" s="76"/>
      <c r="O95" s="78"/>
      <c r="P95" s="78"/>
      <c r="Q95" s="78"/>
      <c r="R95" s="76"/>
      <c r="S95" s="76"/>
    </row>
    <row r="96" spans="1:19" s="2" customFormat="1" x14ac:dyDescent="0.25">
      <c r="A96" s="76"/>
      <c r="B96" s="76"/>
      <c r="C96" s="90">
        <v>0</v>
      </c>
      <c r="D96" s="90">
        <v>0</v>
      </c>
      <c r="E96" s="91">
        <v>0</v>
      </c>
      <c r="F96" s="77"/>
      <c r="G96" s="78"/>
      <c r="H96" s="91">
        <v>0</v>
      </c>
      <c r="I96" s="91">
        <v>0</v>
      </c>
      <c r="J96" s="91">
        <f t="shared" si="1"/>
        <v>0</v>
      </c>
      <c r="K96" s="78"/>
      <c r="L96" s="78"/>
      <c r="M96" s="76"/>
      <c r="N96" s="76"/>
      <c r="O96" s="78"/>
      <c r="P96" s="78"/>
      <c r="Q96" s="78"/>
      <c r="R96" s="76"/>
      <c r="S96" s="76"/>
    </row>
    <row r="97" spans="1:19" s="2" customFormat="1" x14ac:dyDescent="0.25">
      <c r="A97" s="76"/>
      <c r="B97" s="76"/>
      <c r="C97" s="90">
        <v>0</v>
      </c>
      <c r="D97" s="90">
        <v>0</v>
      </c>
      <c r="E97" s="91">
        <v>0</v>
      </c>
      <c r="F97" s="77"/>
      <c r="G97" s="78"/>
      <c r="H97" s="91">
        <v>0</v>
      </c>
      <c r="I97" s="91">
        <v>0</v>
      </c>
      <c r="J97" s="91">
        <f t="shared" si="1"/>
        <v>0</v>
      </c>
      <c r="K97" s="78"/>
      <c r="L97" s="78"/>
      <c r="M97" s="76"/>
      <c r="N97" s="76"/>
      <c r="O97" s="78"/>
      <c r="P97" s="78"/>
      <c r="Q97" s="78"/>
      <c r="R97" s="76"/>
      <c r="S97" s="76"/>
    </row>
    <row r="98" spans="1:19" s="2" customFormat="1" x14ac:dyDescent="0.25">
      <c r="A98" s="76"/>
      <c r="B98" s="76"/>
      <c r="C98" s="90">
        <v>0</v>
      </c>
      <c r="D98" s="90">
        <v>0</v>
      </c>
      <c r="E98" s="91">
        <v>0</v>
      </c>
      <c r="F98" s="77"/>
      <c r="G98" s="78"/>
      <c r="H98" s="91">
        <v>0</v>
      </c>
      <c r="I98" s="91">
        <v>0</v>
      </c>
      <c r="J98" s="91">
        <f t="shared" si="1"/>
        <v>0</v>
      </c>
      <c r="K98" s="78"/>
      <c r="L98" s="78"/>
      <c r="M98" s="76"/>
      <c r="N98" s="76"/>
      <c r="O98" s="78"/>
      <c r="P98" s="78"/>
      <c r="Q98" s="78"/>
      <c r="R98" s="76"/>
      <c r="S98" s="76"/>
    </row>
    <row r="99" spans="1:19" s="2" customFormat="1" x14ac:dyDescent="0.25">
      <c r="A99" s="76"/>
      <c r="B99" s="76"/>
      <c r="C99" s="90">
        <v>0</v>
      </c>
      <c r="D99" s="90">
        <v>0</v>
      </c>
      <c r="E99" s="91">
        <v>0</v>
      </c>
      <c r="F99" s="77"/>
      <c r="G99" s="78"/>
      <c r="H99" s="91">
        <v>0</v>
      </c>
      <c r="I99" s="91">
        <v>0</v>
      </c>
      <c r="J99" s="91">
        <f t="shared" si="1"/>
        <v>0</v>
      </c>
      <c r="K99" s="78"/>
      <c r="L99" s="78"/>
      <c r="M99" s="76"/>
      <c r="N99" s="76"/>
      <c r="O99" s="78"/>
      <c r="P99" s="78"/>
      <c r="Q99" s="78"/>
      <c r="R99" s="76"/>
      <c r="S99" s="76"/>
    </row>
    <row r="100" spans="1:19" s="2" customFormat="1" x14ac:dyDescent="0.25">
      <c r="A100" s="76"/>
      <c r="B100" s="76"/>
      <c r="C100" s="90">
        <v>0</v>
      </c>
      <c r="D100" s="90">
        <v>0</v>
      </c>
      <c r="E100" s="91">
        <v>0</v>
      </c>
      <c r="F100" s="77"/>
      <c r="G100" s="78"/>
      <c r="H100" s="91">
        <v>0</v>
      </c>
      <c r="I100" s="91">
        <v>0</v>
      </c>
      <c r="J100" s="91">
        <f t="shared" si="1"/>
        <v>0</v>
      </c>
      <c r="K100" s="78"/>
      <c r="L100" s="78"/>
      <c r="M100" s="76"/>
      <c r="N100" s="76"/>
      <c r="O100" s="78"/>
      <c r="P100" s="78"/>
      <c r="Q100" s="78"/>
      <c r="R100" s="76"/>
      <c r="S100" s="76"/>
    </row>
    <row r="101" spans="1:19" s="2" customFormat="1" x14ac:dyDescent="0.25">
      <c r="A101" s="76"/>
      <c r="B101" s="76"/>
      <c r="C101" s="90">
        <v>0</v>
      </c>
      <c r="D101" s="90">
        <v>0</v>
      </c>
      <c r="E101" s="91">
        <v>0</v>
      </c>
      <c r="F101" s="77"/>
      <c r="G101" s="78"/>
      <c r="H101" s="91">
        <v>0</v>
      </c>
      <c r="I101" s="91">
        <v>0</v>
      </c>
      <c r="J101" s="91">
        <f t="shared" si="1"/>
        <v>0</v>
      </c>
      <c r="K101" s="78"/>
      <c r="L101" s="78"/>
      <c r="M101" s="76"/>
      <c r="N101" s="76"/>
      <c r="O101" s="78"/>
      <c r="P101" s="78"/>
      <c r="Q101" s="78"/>
      <c r="R101" s="76"/>
      <c r="S101" s="76"/>
    </row>
    <row r="102" spans="1:19" s="2" customFormat="1" x14ac:dyDescent="0.25">
      <c r="A102" s="76"/>
      <c r="B102" s="76"/>
      <c r="C102" s="90">
        <v>0</v>
      </c>
      <c r="D102" s="90">
        <v>0</v>
      </c>
      <c r="E102" s="91">
        <v>0</v>
      </c>
      <c r="F102" s="77"/>
      <c r="G102" s="78"/>
      <c r="H102" s="91">
        <v>0</v>
      </c>
      <c r="I102" s="91">
        <v>0</v>
      </c>
      <c r="J102" s="91">
        <f t="shared" si="1"/>
        <v>0</v>
      </c>
      <c r="K102" s="78"/>
      <c r="L102" s="78"/>
      <c r="M102" s="76"/>
      <c r="N102" s="76"/>
      <c r="O102" s="78"/>
      <c r="P102" s="78"/>
      <c r="Q102" s="78"/>
      <c r="R102" s="76"/>
      <c r="S102" s="76"/>
    </row>
    <row r="103" spans="1:19" s="2" customFormat="1" x14ac:dyDescent="0.25">
      <c r="A103" s="76"/>
      <c r="B103" s="76"/>
      <c r="C103" s="90">
        <v>0</v>
      </c>
      <c r="D103" s="90">
        <v>0</v>
      </c>
      <c r="E103" s="91">
        <v>0</v>
      </c>
      <c r="F103" s="77"/>
      <c r="G103" s="78"/>
      <c r="H103" s="91">
        <v>0</v>
      </c>
      <c r="I103" s="91">
        <v>0</v>
      </c>
      <c r="J103" s="91">
        <f t="shared" si="1"/>
        <v>0</v>
      </c>
      <c r="K103" s="78"/>
      <c r="L103" s="78"/>
      <c r="M103" s="76"/>
      <c r="N103" s="76"/>
      <c r="O103" s="78"/>
      <c r="P103" s="78"/>
      <c r="Q103" s="78"/>
      <c r="R103" s="76"/>
      <c r="S103" s="76"/>
    </row>
    <row r="104" spans="1:19" s="2" customFormat="1" x14ac:dyDescent="0.25">
      <c r="A104" s="76"/>
      <c r="B104" s="76"/>
      <c r="C104" s="90">
        <v>0</v>
      </c>
      <c r="D104" s="90">
        <v>0</v>
      </c>
      <c r="E104" s="91">
        <v>0</v>
      </c>
      <c r="F104" s="77"/>
      <c r="G104" s="78"/>
      <c r="H104" s="91">
        <v>0</v>
      </c>
      <c r="I104" s="91">
        <v>0</v>
      </c>
      <c r="J104" s="91">
        <f t="shared" si="1"/>
        <v>0</v>
      </c>
      <c r="K104" s="78"/>
      <c r="L104" s="78"/>
      <c r="M104" s="76"/>
      <c r="N104" s="76"/>
      <c r="O104" s="78"/>
      <c r="P104" s="78"/>
      <c r="Q104" s="78"/>
      <c r="R104" s="76"/>
      <c r="S104" s="76"/>
    </row>
    <row r="105" spans="1:19" s="2" customFormat="1" x14ac:dyDescent="0.25">
      <c r="A105" s="76"/>
      <c r="B105" s="76"/>
      <c r="C105" s="90">
        <v>0</v>
      </c>
      <c r="D105" s="90">
        <v>0</v>
      </c>
      <c r="E105" s="91">
        <v>0</v>
      </c>
      <c r="F105" s="77"/>
      <c r="G105" s="78"/>
      <c r="H105" s="91">
        <v>0</v>
      </c>
      <c r="I105" s="91">
        <v>0</v>
      </c>
      <c r="J105" s="91">
        <f t="shared" si="1"/>
        <v>0</v>
      </c>
      <c r="K105" s="78"/>
      <c r="L105" s="78"/>
      <c r="M105" s="76"/>
      <c r="N105" s="76"/>
      <c r="O105" s="78"/>
      <c r="P105" s="78"/>
      <c r="Q105" s="78"/>
      <c r="R105" s="76"/>
      <c r="S105" s="76"/>
    </row>
    <row r="106" spans="1:19" s="2" customFormat="1" x14ac:dyDescent="0.25">
      <c r="A106" s="76"/>
      <c r="B106" s="76"/>
      <c r="C106" s="90">
        <v>0</v>
      </c>
      <c r="D106" s="90">
        <v>0</v>
      </c>
      <c r="E106" s="91">
        <v>0</v>
      </c>
      <c r="F106" s="77"/>
      <c r="G106" s="78"/>
      <c r="H106" s="91">
        <v>0</v>
      </c>
      <c r="I106" s="91">
        <v>0</v>
      </c>
      <c r="J106" s="91">
        <f t="shared" si="1"/>
        <v>0</v>
      </c>
      <c r="K106" s="78"/>
      <c r="L106" s="78"/>
      <c r="M106" s="76"/>
      <c r="N106" s="76"/>
      <c r="O106" s="78"/>
      <c r="P106" s="78"/>
      <c r="Q106" s="78"/>
      <c r="R106" s="76"/>
      <c r="S106" s="76"/>
    </row>
    <row r="107" spans="1:19" s="2" customFormat="1" x14ac:dyDescent="0.25">
      <c r="A107" s="76"/>
      <c r="B107" s="76"/>
      <c r="C107" s="90">
        <v>0</v>
      </c>
      <c r="D107" s="90">
        <v>0</v>
      </c>
      <c r="E107" s="91">
        <v>0</v>
      </c>
      <c r="F107" s="77"/>
      <c r="G107" s="78"/>
      <c r="H107" s="91">
        <v>0</v>
      </c>
      <c r="I107" s="91">
        <v>0</v>
      </c>
      <c r="J107" s="91">
        <f t="shared" si="1"/>
        <v>0</v>
      </c>
      <c r="K107" s="78"/>
      <c r="L107" s="78"/>
      <c r="M107" s="76"/>
      <c r="N107" s="76"/>
      <c r="O107" s="78"/>
      <c r="P107" s="78"/>
      <c r="Q107" s="78"/>
      <c r="R107" s="76"/>
      <c r="S107" s="76"/>
    </row>
    <row r="108" spans="1:19" s="2" customFormat="1" x14ac:dyDescent="0.25">
      <c r="A108" s="76"/>
      <c r="B108" s="76"/>
      <c r="C108" s="90">
        <v>0</v>
      </c>
      <c r="D108" s="90">
        <v>0</v>
      </c>
      <c r="E108" s="91">
        <v>0</v>
      </c>
      <c r="F108" s="77"/>
      <c r="G108" s="78"/>
      <c r="H108" s="91">
        <v>0</v>
      </c>
      <c r="I108" s="91">
        <v>0</v>
      </c>
      <c r="J108" s="91">
        <f t="shared" si="1"/>
        <v>0</v>
      </c>
      <c r="K108" s="78"/>
      <c r="L108" s="78"/>
      <c r="M108" s="76"/>
      <c r="N108" s="76"/>
      <c r="O108" s="78"/>
      <c r="P108" s="78"/>
      <c r="Q108" s="78"/>
      <c r="R108" s="76"/>
      <c r="S108" s="76"/>
    </row>
    <row r="109" spans="1:19" s="2" customFormat="1" x14ac:dyDescent="0.25">
      <c r="A109" s="76"/>
      <c r="B109" s="76"/>
      <c r="C109" s="90">
        <v>0</v>
      </c>
      <c r="D109" s="90">
        <v>0</v>
      </c>
      <c r="E109" s="91">
        <v>0</v>
      </c>
      <c r="F109" s="77"/>
      <c r="G109" s="78"/>
      <c r="H109" s="91">
        <v>0</v>
      </c>
      <c r="I109" s="91">
        <v>0</v>
      </c>
      <c r="J109" s="91">
        <f t="shared" si="1"/>
        <v>0</v>
      </c>
      <c r="K109" s="78"/>
      <c r="L109" s="78"/>
      <c r="M109" s="76"/>
      <c r="N109" s="76"/>
      <c r="O109" s="78"/>
      <c r="P109" s="78"/>
      <c r="Q109" s="78"/>
      <c r="R109" s="76"/>
      <c r="S109" s="76"/>
    </row>
    <row r="110" spans="1:19" s="2" customFormat="1" x14ac:dyDescent="0.25">
      <c r="A110" s="76"/>
      <c r="B110" s="76"/>
      <c r="C110" s="90">
        <v>0</v>
      </c>
      <c r="D110" s="90">
        <v>0</v>
      </c>
      <c r="E110" s="91">
        <v>0</v>
      </c>
      <c r="F110" s="77"/>
      <c r="G110" s="78"/>
      <c r="H110" s="91">
        <v>0</v>
      </c>
      <c r="I110" s="91">
        <v>0</v>
      </c>
      <c r="J110" s="91">
        <f t="shared" si="1"/>
        <v>0</v>
      </c>
      <c r="K110" s="78"/>
      <c r="L110" s="78"/>
      <c r="M110" s="76"/>
      <c r="N110" s="76"/>
      <c r="O110" s="78"/>
      <c r="P110" s="78"/>
      <c r="Q110" s="78"/>
      <c r="R110" s="76"/>
      <c r="S110" s="76"/>
    </row>
    <row r="111" spans="1:19" s="2" customFormat="1" x14ac:dyDescent="0.25">
      <c r="A111" s="76"/>
      <c r="B111" s="76"/>
      <c r="C111" s="90">
        <v>0</v>
      </c>
      <c r="D111" s="90">
        <v>0</v>
      </c>
      <c r="E111" s="91">
        <v>0</v>
      </c>
      <c r="F111" s="77"/>
      <c r="G111" s="78"/>
      <c r="H111" s="91">
        <v>0</v>
      </c>
      <c r="I111" s="91">
        <v>0</v>
      </c>
      <c r="J111" s="91">
        <f t="shared" si="1"/>
        <v>0</v>
      </c>
      <c r="K111" s="78"/>
      <c r="L111" s="78"/>
      <c r="M111" s="76"/>
      <c r="N111" s="76"/>
      <c r="O111" s="78"/>
      <c r="P111" s="78"/>
      <c r="Q111" s="78"/>
      <c r="R111" s="76"/>
      <c r="S111" s="76"/>
    </row>
    <row r="112" spans="1:19" s="95" customFormat="1" ht="15" x14ac:dyDescent="0.25">
      <c r="A112" s="95" t="s">
        <v>281</v>
      </c>
    </row>
    <row r="113" spans="1:1" s="96" customFormat="1" ht="19.899999999999999" customHeight="1" x14ac:dyDescent="0.25">
      <c r="A113" s="96" t="s">
        <v>90</v>
      </c>
    </row>
    <row r="117" spans="1:1" x14ac:dyDescent="0.25"/>
  </sheetData>
  <sheetProtection formatColumns="0" formatRows="0" insertRows="0"/>
  <mergeCells count="9">
    <mergeCell ref="A7:XFD7"/>
    <mergeCell ref="A112:XFD112"/>
    <mergeCell ref="A113:XFD113"/>
    <mergeCell ref="A1:XFD1"/>
    <mergeCell ref="A2:XFD2"/>
    <mergeCell ref="C3:XFD3"/>
    <mergeCell ref="C4:XFD4"/>
    <mergeCell ref="A5:XFD5"/>
    <mergeCell ref="A6:XFD6"/>
  </mergeCells>
  <conditionalFormatting sqref="M9:Q111">
    <cfRule type="expression" dxfId="2" priority="1">
      <formula>$L9="No"</formula>
    </cfRule>
  </conditionalFormatting>
  <dataValidations count="6">
    <dataValidation allowBlank="1" showInputMessage="1" showErrorMessage="1" prompt="enter value in cell to the right" sqref="A3:A4" xr:uid="{A946200B-9639-4CC7-BAD0-F70044A64CA5}"/>
    <dataValidation allowBlank="1" showInputMessage="1" showErrorMessage="1" prompt="enter $ value" sqref="C10" xr:uid="{9ECD6945-991A-4EA6-98C3-058BE70E3EEC}"/>
    <dataValidation allowBlank="1" showInputMessage="1" showErrorMessage="1" prompt="enter entity name" sqref="B9" xr:uid="{6EE4B6DF-BDBD-4997-B604-2A85142EC59F}"/>
    <dataValidation allowBlank="1" showInputMessage="1" showErrorMessage="1" prompt="press enter for instructions" sqref="A8:Q8" xr:uid="{BB5D9DE2-A8E2-4A2B-B05D-D2F3BAF21432}"/>
    <dataValidation allowBlank="1" showInputMessage="1" showErrorMessage="1" prompt="enter reporting fisical year" sqref="B4" xr:uid="{7A58559C-00B3-4577-A871-2A4A6BD3F825}"/>
    <dataValidation allowBlank="1" showInputMessage="1" showErrorMessage="1" prompt="enter Political subdivision name" sqref="B3" xr:uid="{30910D60-EA76-4B68-A01F-86AABAF15965}"/>
  </dataValidations>
  <hyperlinks>
    <hyperlink ref="B8" location="'6 - Instructions and Glossary'!A12:E12" display="If debt is conduit or component debt, enter related entity name:" xr:uid="{2ECC32D5-BFBA-41B0-8210-7113E5D2EDFF}"/>
    <hyperlink ref="C8" location="'6 - Instructions and Glossary'!A13:E13" display="Principal issued*" xr:uid="{7FF4EA21-79E9-4981-8AF4-B384E58DD731}"/>
    <hyperlink ref="D8" location="'6 - Instructions and Glossary'!A14:E14" display="Principal outstanding*" xr:uid="{608E50F3-A1BE-46F9-B6CB-E7114717E1E7}"/>
    <hyperlink ref="E8" location="'6 - Instructions and Glossary'!A15:E15" display="Combined principal and interest required to pay each outstanding debt obligation on time and in full*" xr:uid="{66054EB9-D6C9-4A8A-89E7-E7113517FF40}"/>
    <hyperlink ref="F8" location="'6 - Instructions and Glossary'!A16:E16" display="Final maturity date* (MM/DD/YYYY)" xr:uid="{F0C6B1D0-B54D-41D9-8E1A-5571E2E24951}"/>
    <hyperlink ref="G8" location="'6 - Instructions and Glossary'!A17:E17" display="Is the debt secured in any way by ad valorem taxes?*" xr:uid="{E5C4038B-46EF-4A46-9905-F4ED67055EF8}"/>
    <hyperlink ref="H8" location="'6 - Instructions and Glossary'!A18:E18" display="Total proceeds received*" xr:uid="{ED8CE3A8-23A9-48EE-816A-DC25F7F9A167}"/>
    <hyperlink ref="I8" location="'6 - Instructions and Glossary'!A19:E19" display="Proceeds spent*" xr:uid="{55B93097-DD01-43CF-9D1E-F8A22A9227C0}"/>
    <hyperlink ref="J8" location="'6 - Instructions and Glossary'!A20:E20" display="Proceeds unspent*" xr:uid="{AB8401B3-8F8A-44DD-A897-F3312B825580}"/>
    <hyperlink ref="K8" location="'6 - Instructions and Glossary'!A21:E21" display="Official stated purpose for which the debt obligation was authorized*" xr:uid="{0B1BC7B2-3A1B-4FDB-B199-BB24A7D4050C}"/>
    <hyperlink ref="L8:Q8" location="'6 - Instructions and Glossary'!A23:E23" display="Is the debt obligation rated by any nationally recognized credit rating organization?*" xr:uid="{BED56134-4BE2-448F-BEE3-542515C49293}"/>
    <hyperlink ref="A112:XFD112" location="'Table of Contents'!A2" display="Table of Contents" xr:uid="{9AFF06BA-8F69-43E7-A6C5-CE9326FA1E26}"/>
    <hyperlink ref="A8" location="'6 - Instructions and Glossary'!A11:E11" display="Outstanding debt obligation*" xr:uid="{70CDF513-A3CF-40FD-A9C6-BC5F87FB2E2C}"/>
    <hyperlink ref="L8" location="'6 - Instructions and Glossary'!A22:E22" display="Is the debt obligation rated by any nationally recognized credit rating organization?*" xr:uid="{4FC47822-F683-448F-8C18-44B6CFDF4923}"/>
    <hyperlink ref="M8" location="'6 - Instructions and Glossary'!A22:E22" display="Moody's" xr:uid="{50017787-9240-41A9-B950-5E209ED52590}"/>
    <hyperlink ref="N8" location="'6 - Instructions and Glossary'!A22:E22" display="S&amp;P" xr:uid="{B89F282B-70D9-4DEB-AB6B-84C79E92EE91}"/>
    <hyperlink ref="O8" location="'6 - Instructions and Glossary'!A22:E22" display="Fitch" xr:uid="{E11CAD7C-F306-400C-BC5F-C35F5A2B75A2}"/>
    <hyperlink ref="P8" location="'6 - Instructions and Glossary'!A22:E22" display="Kroll" xr:uid="{08BAC108-BF5C-47E8-BA96-AE6D46FFC446}"/>
    <hyperlink ref="Q8" location="'6 - Instructions and Glossary'!A22:E22" display="Other rating (if applicable)" xr:uid="{AD8D796C-D9A0-46E9-B21D-14179AF3EAF1}"/>
  </hyperlink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sheetPr>
  <dimension ref="A1:S25"/>
  <sheetViews>
    <sheetView zoomScale="85" zoomScaleNormal="85" workbookViewId="0">
      <selection activeCell="B21" sqref="B21"/>
    </sheetView>
  </sheetViews>
  <sheetFormatPr defaultColWidth="0" defaultRowHeight="15.75" zeroHeight="1" x14ac:dyDescent="0.25"/>
  <cols>
    <col min="1" max="1" width="66.28515625" style="1" customWidth="1"/>
    <col min="2" max="2" width="42.42578125" style="1" customWidth="1"/>
    <col min="3" max="3" width="17" style="4" hidden="1" customWidth="1"/>
    <col min="4" max="4" width="22.28515625" style="4" hidden="1" customWidth="1"/>
    <col min="5" max="5" width="28" style="4" hidden="1" customWidth="1"/>
    <col min="6" max="6" width="16.7109375" style="5" hidden="1" customWidth="1"/>
    <col min="7" max="7" width="22.140625" style="1" hidden="1" customWidth="1"/>
    <col min="8" max="8" width="15.28515625" style="4" hidden="1" customWidth="1"/>
    <col min="9" max="9" width="17.85546875" style="4" hidden="1" customWidth="1"/>
    <col min="10" max="10" width="16.7109375" style="4" hidden="1" customWidth="1"/>
    <col min="11" max="11" width="32.140625" style="6" hidden="1" customWidth="1"/>
    <col min="12" max="12" width="21.85546875" style="1" hidden="1" customWidth="1"/>
    <col min="13" max="16" width="10.7109375" style="1" hidden="1" customWidth="1"/>
    <col min="17" max="17" width="13.28515625" style="1" hidden="1" customWidth="1"/>
    <col min="18" max="18" width="23.7109375" style="1" hidden="1" customWidth="1"/>
    <col min="19" max="19" width="29.7109375" style="1" hidden="1" customWidth="1"/>
    <col min="20" max="16384" width="9.140625" style="1" hidden="1"/>
  </cols>
  <sheetData>
    <row r="1" spans="1:11" x14ac:dyDescent="0.25">
      <c r="A1" s="22" t="s">
        <v>236</v>
      </c>
      <c r="B1" s="20"/>
      <c r="K1" s="1"/>
    </row>
    <row r="2" spans="1:11" x14ac:dyDescent="0.25">
      <c r="A2" s="11" t="s">
        <v>35</v>
      </c>
      <c r="B2" s="12"/>
      <c r="C2" s="1"/>
      <c r="D2" s="1"/>
      <c r="E2" s="1"/>
      <c r="F2" s="1"/>
      <c r="H2" s="1"/>
      <c r="I2" s="1"/>
      <c r="J2" s="1"/>
      <c r="K2" s="1"/>
    </row>
    <row r="3" spans="1:11" x14ac:dyDescent="0.25">
      <c r="A3" s="13" t="s">
        <v>1</v>
      </c>
      <c r="B3" s="65" t="str">
        <f>IF('1 - Contact Information'!B4="","",'1 - Contact Information'!B4)</f>
        <v>City of Bryan, Texas</v>
      </c>
      <c r="C3" s="1"/>
      <c r="D3" s="1"/>
      <c r="E3" s="1"/>
      <c r="F3" s="1"/>
      <c r="H3" s="1"/>
      <c r="I3" s="1"/>
      <c r="J3" s="1"/>
      <c r="K3" s="1"/>
    </row>
    <row r="4" spans="1:11" x14ac:dyDescent="0.25">
      <c r="A4" s="13" t="s">
        <v>2</v>
      </c>
      <c r="B4" s="65">
        <f>IF(OR('1 - Contact Information'!B7="",'1 - Contact Information'!B7="(select)"),"",'1 - Contact Information'!B7)</f>
        <v>2025</v>
      </c>
      <c r="C4" s="1"/>
      <c r="D4" s="1"/>
      <c r="E4" s="1"/>
      <c r="F4" s="1"/>
      <c r="H4" s="1"/>
      <c r="I4" s="1"/>
      <c r="J4" s="1"/>
      <c r="K4" s="1"/>
    </row>
    <row r="5" spans="1:11" x14ac:dyDescent="0.25">
      <c r="A5" s="29"/>
      <c r="B5" s="49"/>
      <c r="C5" s="1"/>
      <c r="D5" s="1"/>
      <c r="E5" s="1"/>
      <c r="F5" s="1"/>
      <c r="H5" s="1"/>
      <c r="I5" s="1"/>
      <c r="J5" s="1"/>
      <c r="K5" s="1"/>
    </row>
    <row r="6" spans="1:11" x14ac:dyDescent="0.25">
      <c r="A6" s="29" t="s">
        <v>277</v>
      </c>
      <c r="B6" s="49"/>
      <c r="C6" s="1"/>
      <c r="D6" s="1"/>
      <c r="E6" s="1"/>
      <c r="F6" s="1"/>
      <c r="H6" s="1"/>
      <c r="I6" s="1"/>
      <c r="J6" s="1"/>
      <c r="K6" s="1"/>
    </row>
    <row r="7" spans="1:11" x14ac:dyDescent="0.25">
      <c r="A7" s="29" t="s">
        <v>294</v>
      </c>
      <c r="B7" s="49"/>
      <c r="C7" s="1"/>
      <c r="D7" s="1"/>
      <c r="E7" s="1"/>
      <c r="F7" s="1"/>
      <c r="H7" s="1"/>
      <c r="I7" s="1"/>
      <c r="J7" s="1"/>
      <c r="K7" s="1"/>
    </row>
    <row r="8" spans="1:11" x14ac:dyDescent="0.25">
      <c r="A8" s="20" t="s">
        <v>297</v>
      </c>
      <c r="B8" s="20"/>
    </row>
    <row r="9" spans="1:11" x14ac:dyDescent="0.25">
      <c r="A9" s="26" t="s">
        <v>225</v>
      </c>
      <c r="B9" s="27"/>
    </row>
    <row r="10" spans="1:11" x14ac:dyDescent="0.25">
      <c r="A10" s="47" t="s">
        <v>80</v>
      </c>
      <c r="B10" s="79">
        <f>SUM('2 - Individual Debt Obligations'!C:C)+13050000</f>
        <v>788140000</v>
      </c>
    </row>
    <row r="11" spans="1:11" x14ac:dyDescent="0.25">
      <c r="A11" s="48" t="s">
        <v>81</v>
      </c>
      <c r="B11" s="80">
        <f>SUM('2 - Individual Debt Obligations'!D:D)</f>
        <v>581009999.98000002</v>
      </c>
    </row>
    <row r="12" spans="1:11" ht="31.5" x14ac:dyDescent="0.25">
      <c r="A12" s="48" t="s">
        <v>82</v>
      </c>
      <c r="B12" s="80">
        <f>SUM('2 - Individual Debt Obligations'!E:E)</f>
        <v>797068571.41986096</v>
      </c>
    </row>
    <row r="13" spans="1:11" x14ac:dyDescent="0.25">
      <c r="A13" s="20"/>
      <c r="B13" s="20"/>
    </row>
    <row r="14" spans="1:11" ht="31.5" x14ac:dyDescent="0.25">
      <c r="A14" s="24" t="s">
        <v>224</v>
      </c>
      <c r="B14" s="25"/>
    </row>
    <row r="15" spans="1:11" x14ac:dyDescent="0.25">
      <c r="A15" s="47" t="s">
        <v>83</v>
      </c>
      <c r="B15" s="79">
        <f>SUMIFS('2 - Individual Debt Obligations'!C:C,'2 - Individual Debt Obligations'!G:G,"Yes")</f>
        <v>330200000</v>
      </c>
    </row>
    <row r="16" spans="1:11" ht="31.5" x14ac:dyDescent="0.25">
      <c r="A16" s="48" t="s">
        <v>84</v>
      </c>
      <c r="B16" s="80">
        <f>SUMIFS('2 - Individual Debt Obligations'!D:D,'2 - Individual Debt Obligations'!G:G,"Yes")</f>
        <v>238004999.98000002</v>
      </c>
    </row>
    <row r="17" spans="1:2" ht="31.5" x14ac:dyDescent="0.25">
      <c r="A17" s="48" t="s">
        <v>85</v>
      </c>
      <c r="B17" s="80">
        <f>SUMIFS('2 - Individual Debt Obligations'!E:E,'2 - Individual Debt Obligations'!G:G,"Yes")</f>
        <v>324796398.73986083</v>
      </c>
    </row>
    <row r="18" spans="1:2" x14ac:dyDescent="0.25">
      <c r="A18" s="20"/>
      <c r="B18" s="20"/>
    </row>
    <row r="19" spans="1:2" ht="31.5" x14ac:dyDescent="0.25">
      <c r="A19" s="24" t="s">
        <v>223</v>
      </c>
      <c r="B19" s="27"/>
    </row>
    <row r="20" spans="1:2" x14ac:dyDescent="0.25">
      <c r="A20" s="47" t="s">
        <v>290</v>
      </c>
      <c r="B20" s="81">
        <v>91541</v>
      </c>
    </row>
    <row r="21" spans="1:2" ht="31.5" x14ac:dyDescent="0.25">
      <c r="A21" s="47" t="s">
        <v>291</v>
      </c>
      <c r="B21" s="82" t="s">
        <v>376</v>
      </c>
    </row>
    <row r="22" spans="1:2" ht="31.5" customHeight="1" x14ac:dyDescent="0.25">
      <c r="A22" s="47" t="s">
        <v>86</v>
      </c>
      <c r="B22" s="79">
        <f>+B15/B20</f>
        <v>3607.1268611878832</v>
      </c>
    </row>
    <row r="23" spans="1:2" ht="31.5" x14ac:dyDescent="0.25">
      <c r="A23" s="48" t="s">
        <v>87</v>
      </c>
      <c r="B23" s="80">
        <f>+B16/B20</f>
        <v>2599.9825212746205</v>
      </c>
    </row>
    <row r="24" spans="1:2" ht="47.25" customHeight="1" x14ac:dyDescent="0.25">
      <c r="A24" s="48" t="s">
        <v>88</v>
      </c>
      <c r="B24" s="80">
        <f>+B17/B20</f>
        <v>3548.0975599989165</v>
      </c>
    </row>
    <row r="25" spans="1:2" x14ac:dyDescent="0.25">
      <c r="A25" s="19" t="s">
        <v>90</v>
      </c>
      <c r="B25" s="20"/>
    </row>
  </sheetData>
  <sheetProtection algorithmName="SHA-512" hashValue="yxtnOpS9OjLjmx95nvIOcJTrC5vd/igD6mevnQM5yL6pvdgC83+5sfjMhtydrZmBggpKJwXfhl4QWdaTdELJdQ==" saltValue="mcdPQPltwia7AArV+9oQoQ==" spinCount="100000" sheet="1" objects="1" scenarios="1" formatColumns="0"/>
  <hyperlinks>
    <hyperlink ref="A10" location="'6 - Instructions and Glossary'!A27:E27" display="Total authorized debt obligations:" xr:uid="{00000000-0004-0000-0300-000000000000}"/>
    <hyperlink ref="A11" location="'6 - Instructions and Glossary'!A28:E28" display="Total principal of all outstanding debt obligations:" xr:uid="{00000000-0004-0000-0300-000001000000}"/>
    <hyperlink ref="A12" location="'6 - Instructions and Glossary'!A29:E29" display="Combined principal and interest required to pay all outstanding debt obligations on time and in full:" xr:uid="{00000000-0004-0000-0300-000002000000}"/>
    <hyperlink ref="A15" location="'6 - Instructions and Glossary'!A30:E30" display="Total authorized debt obligations secured by ad valorem taxation:" xr:uid="{00000000-0004-0000-0300-000003000000}"/>
    <hyperlink ref="A16" location="'6 - Instructions and Glossary'!A31:E31" display="Total principal of all outstanding debt obligations secured by ad valorem taxation:" xr:uid="{00000000-0004-0000-0300-000004000000}"/>
    <hyperlink ref="A17" location="'6 - Instructions and Glossary'!A32:E32" display="Combined principal and interest required to pay all outstanding debt obligations secured by ad valorem taxation on time and in full:" xr:uid="{00000000-0004-0000-0300-000005000000}"/>
    <hyperlink ref="A20" location="'6 - Instructions and Glossary'!A33:E33" display="Population of the Political Subdivision:" xr:uid="{00000000-0004-0000-0300-000006000000}"/>
    <hyperlink ref="A21" location="'6 - Instructions and Glossary'!A34:E34" display="Source and year of Population Data:" xr:uid="{00000000-0004-0000-0300-000007000000}"/>
    <hyperlink ref="A22" location="'6 - Instructions and Glossary'!A35:E35" display="Total authorized debt obligations secured by ad valorem taxation expressed as a per capita amount:" xr:uid="{00000000-0004-0000-0300-000008000000}"/>
    <hyperlink ref="A23" location="'6 - Instructions and Glossary'!A36:E36" display="Total principal of outstanding debt obligations secured by ad valorem taxation as a per capita amount:" xr:uid="{00000000-0004-0000-0300-000009000000}"/>
    <hyperlink ref="A24" location="'6 - Instructions and Glossary'!A37:E37" display="Combined principal and interest required to pay all outstanding debt obligations secured by ad valorem taxation on time and in full as a per capita amount:" xr:uid="{00000000-0004-0000-0300-00000A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31"/>
  <sheetViews>
    <sheetView workbookViewId="0">
      <selection activeCell="C31" sqref="C31"/>
    </sheetView>
  </sheetViews>
  <sheetFormatPr defaultColWidth="9.140625" defaultRowHeight="15.75" x14ac:dyDescent="0.25"/>
  <cols>
    <col min="1" max="16384" width="9.140625" style="1"/>
  </cols>
  <sheetData>
    <row r="1" spans="1:8" x14ac:dyDescent="0.25">
      <c r="A1" s="1" t="s">
        <v>11</v>
      </c>
      <c r="B1" s="1" t="s">
        <v>11</v>
      </c>
      <c r="C1" s="1" t="s">
        <v>11</v>
      </c>
      <c r="D1" s="1" t="s">
        <v>36</v>
      </c>
      <c r="E1" s="1" t="s">
        <v>37</v>
      </c>
      <c r="F1" s="1" t="s">
        <v>38</v>
      </c>
      <c r="G1" s="3" t="s">
        <v>78</v>
      </c>
      <c r="H1" s="1" t="s">
        <v>89</v>
      </c>
    </row>
    <row r="2" spans="1:8" x14ac:dyDescent="0.25">
      <c r="A2" s="1" t="s">
        <v>12</v>
      </c>
      <c r="B2" s="1" t="s">
        <v>15</v>
      </c>
      <c r="C2" s="1">
        <v>2016</v>
      </c>
      <c r="D2" s="1" t="s">
        <v>11</v>
      </c>
      <c r="E2" s="1" t="s">
        <v>11</v>
      </c>
      <c r="F2" s="1" t="s">
        <v>11</v>
      </c>
      <c r="G2" s="1" t="s">
        <v>11</v>
      </c>
    </row>
    <row r="3" spans="1:8" x14ac:dyDescent="0.25">
      <c r="A3" s="1" t="s">
        <v>13</v>
      </c>
      <c r="B3" s="1" t="s">
        <v>16</v>
      </c>
      <c r="C3" s="1">
        <f>C2+1</f>
        <v>2017</v>
      </c>
      <c r="D3" s="1" t="s">
        <v>77</v>
      </c>
      <c r="E3" s="1" t="s">
        <v>77</v>
      </c>
      <c r="F3" s="1" t="s">
        <v>77</v>
      </c>
      <c r="G3" s="1" t="s">
        <v>77</v>
      </c>
    </row>
    <row r="4" spans="1:8" x14ac:dyDescent="0.25">
      <c r="B4" s="1" t="s">
        <v>17</v>
      </c>
      <c r="C4" s="1">
        <f t="shared" ref="C4:C6" si="0">C3+1</f>
        <v>2018</v>
      </c>
      <c r="D4" s="1" t="s">
        <v>39</v>
      </c>
      <c r="E4" s="1" t="s">
        <v>40</v>
      </c>
      <c r="F4" s="1" t="s">
        <v>40</v>
      </c>
      <c r="G4" s="1" t="s">
        <v>40</v>
      </c>
    </row>
    <row r="5" spans="1:8" x14ac:dyDescent="0.25">
      <c r="B5" s="1" t="s">
        <v>18</v>
      </c>
      <c r="C5" s="1">
        <f t="shared" si="0"/>
        <v>2019</v>
      </c>
      <c r="D5" s="1" t="s">
        <v>41</v>
      </c>
      <c r="E5" s="1" t="s">
        <v>42</v>
      </c>
      <c r="F5" s="1" t="s">
        <v>42</v>
      </c>
      <c r="G5" s="1" t="s">
        <v>44</v>
      </c>
    </row>
    <row r="6" spans="1:8" x14ac:dyDescent="0.25">
      <c r="B6" s="1" t="s">
        <v>19</v>
      </c>
      <c r="C6" s="1">
        <f t="shared" si="0"/>
        <v>2020</v>
      </c>
      <c r="D6" s="1" t="s">
        <v>43</v>
      </c>
      <c r="E6" s="1" t="s">
        <v>44</v>
      </c>
      <c r="F6" s="1" t="s">
        <v>44</v>
      </c>
      <c r="G6" s="1" t="s">
        <v>50</v>
      </c>
    </row>
    <row r="7" spans="1:8" x14ac:dyDescent="0.25">
      <c r="B7" s="1" t="s">
        <v>20</v>
      </c>
      <c r="C7" s="1">
        <v>2021</v>
      </c>
      <c r="D7" s="1" t="s">
        <v>45</v>
      </c>
      <c r="E7" s="1" t="s">
        <v>46</v>
      </c>
      <c r="F7" s="1" t="s">
        <v>46</v>
      </c>
      <c r="G7" s="1" t="s">
        <v>56</v>
      </c>
    </row>
    <row r="8" spans="1:8" x14ac:dyDescent="0.25">
      <c r="C8" s="1">
        <v>2022</v>
      </c>
      <c r="D8" s="1" t="s">
        <v>47</v>
      </c>
      <c r="E8" s="1" t="s">
        <v>48</v>
      </c>
      <c r="F8" s="1" t="s">
        <v>48</v>
      </c>
      <c r="G8" s="1" t="s">
        <v>62</v>
      </c>
    </row>
    <row r="9" spans="1:8" x14ac:dyDescent="0.25">
      <c r="C9" s="1">
        <f t="shared" ref="C9:C14" si="1">C8+1</f>
        <v>2023</v>
      </c>
      <c r="D9" s="1" t="s">
        <v>49</v>
      </c>
      <c r="E9" s="1" t="s">
        <v>50</v>
      </c>
      <c r="F9" s="1" t="s">
        <v>50</v>
      </c>
      <c r="G9" s="1" t="s">
        <v>68</v>
      </c>
    </row>
    <row r="10" spans="1:8" x14ac:dyDescent="0.25">
      <c r="C10" s="1">
        <f t="shared" si="1"/>
        <v>2024</v>
      </c>
      <c r="D10" s="1" t="s">
        <v>51</v>
      </c>
      <c r="E10" s="1" t="s">
        <v>52</v>
      </c>
      <c r="F10" s="1" t="s">
        <v>52</v>
      </c>
      <c r="G10" s="1" t="s">
        <v>72</v>
      </c>
    </row>
    <row r="11" spans="1:8" x14ac:dyDescent="0.25">
      <c r="C11" s="1">
        <v>2023</v>
      </c>
      <c r="D11" s="1" t="s">
        <v>53</v>
      </c>
      <c r="E11" s="1" t="s">
        <v>54</v>
      </c>
      <c r="F11" s="1" t="s">
        <v>54</v>
      </c>
      <c r="G11" s="1" t="s">
        <v>74</v>
      </c>
    </row>
    <row r="12" spans="1:8" x14ac:dyDescent="0.25">
      <c r="C12" s="1">
        <v>2024</v>
      </c>
      <c r="D12" s="1" t="s">
        <v>55</v>
      </c>
      <c r="E12" s="1" t="s">
        <v>56</v>
      </c>
      <c r="F12" s="1" t="s">
        <v>56</v>
      </c>
      <c r="G12" s="1" t="s">
        <v>75</v>
      </c>
    </row>
    <row r="13" spans="1:8" x14ac:dyDescent="0.25">
      <c r="C13" s="1">
        <f t="shared" si="1"/>
        <v>2025</v>
      </c>
      <c r="D13" s="1" t="s">
        <v>57</v>
      </c>
      <c r="E13" s="1" t="s">
        <v>58</v>
      </c>
      <c r="F13" s="1" t="s">
        <v>58</v>
      </c>
      <c r="G13" s="1" t="s">
        <v>76</v>
      </c>
    </row>
    <row r="14" spans="1:8" x14ac:dyDescent="0.25">
      <c r="C14" s="1">
        <f t="shared" si="1"/>
        <v>2026</v>
      </c>
      <c r="D14" s="1" t="s">
        <v>59</v>
      </c>
      <c r="E14" s="1" t="s">
        <v>60</v>
      </c>
      <c r="F14" s="1" t="s">
        <v>60</v>
      </c>
    </row>
    <row r="15" spans="1:8" x14ac:dyDescent="0.25">
      <c r="C15" s="1">
        <v>2025</v>
      </c>
      <c r="D15" s="1" t="s">
        <v>61</v>
      </c>
      <c r="E15" s="1" t="s">
        <v>62</v>
      </c>
      <c r="F15" s="1" t="s">
        <v>62</v>
      </c>
    </row>
    <row r="16" spans="1:8" x14ac:dyDescent="0.25">
      <c r="D16" s="1" t="s">
        <v>63</v>
      </c>
      <c r="E16" s="1" t="s">
        <v>64</v>
      </c>
      <c r="F16" s="1" t="s">
        <v>64</v>
      </c>
    </row>
    <row r="17" spans="1:6" x14ac:dyDescent="0.25">
      <c r="D17" s="1" t="s">
        <v>65</v>
      </c>
      <c r="E17" s="1" t="s">
        <v>66</v>
      </c>
      <c r="F17" s="1" t="s">
        <v>66</v>
      </c>
    </row>
    <row r="18" spans="1:6" x14ac:dyDescent="0.25">
      <c r="D18" s="1" t="s">
        <v>67</v>
      </c>
      <c r="E18" s="1" t="s">
        <v>68</v>
      </c>
      <c r="F18" s="1" t="s">
        <v>68</v>
      </c>
    </row>
    <row r="19" spans="1:6" x14ac:dyDescent="0.25">
      <c r="D19" s="1" t="s">
        <v>69</v>
      </c>
      <c r="E19" s="1" t="s">
        <v>70</v>
      </c>
      <c r="F19" s="1" t="s">
        <v>70</v>
      </c>
    </row>
    <row r="20" spans="1:6" x14ac:dyDescent="0.25">
      <c r="D20" s="1" t="s">
        <v>71</v>
      </c>
      <c r="E20" s="1" t="s">
        <v>72</v>
      </c>
      <c r="F20" s="1" t="s">
        <v>72</v>
      </c>
    </row>
    <row r="21" spans="1:6" x14ac:dyDescent="0.25">
      <c r="D21" s="1" t="s">
        <v>73</v>
      </c>
      <c r="E21" s="1" t="s">
        <v>74</v>
      </c>
      <c r="F21" s="1" t="s">
        <v>74</v>
      </c>
    </row>
    <row r="22" spans="1:6" x14ac:dyDescent="0.25">
      <c r="D22" s="1" t="s">
        <v>75</v>
      </c>
      <c r="E22" s="1" t="s">
        <v>75</v>
      </c>
      <c r="F22" s="1" t="s">
        <v>75</v>
      </c>
    </row>
    <row r="23" spans="1:6" x14ac:dyDescent="0.25">
      <c r="E23" s="1" t="s">
        <v>76</v>
      </c>
      <c r="F23" s="1" t="s">
        <v>76</v>
      </c>
    </row>
    <row r="31" spans="1:6" x14ac:dyDescent="0.25">
      <c r="A31" s="86" t="s">
        <v>296</v>
      </c>
      <c r="B31" s="86"/>
      <c r="C31" s="86" t="s">
        <v>295</v>
      </c>
    </row>
  </sheetData>
  <sheetProtection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sheetPr>
  <dimension ref="A1:O14"/>
  <sheetViews>
    <sheetView zoomScale="85" zoomScaleNormal="85" workbookViewId="0">
      <selection sqref="A1:B14"/>
    </sheetView>
  </sheetViews>
  <sheetFormatPr defaultColWidth="0" defaultRowHeight="15.75" zeroHeight="1" x14ac:dyDescent="0.25"/>
  <cols>
    <col min="1" max="1" width="4.7109375" style="1" customWidth="1"/>
    <col min="2" max="2" width="159.42578125" style="1" customWidth="1"/>
    <col min="3" max="15" width="0" style="1" hidden="1" customWidth="1"/>
    <col min="16" max="16384" width="9.140625" style="1" hidden="1"/>
  </cols>
  <sheetData>
    <row r="1" spans="1:2" x14ac:dyDescent="0.25">
      <c r="A1" s="22" t="s">
        <v>236</v>
      </c>
      <c r="B1" s="22"/>
    </row>
    <row r="2" spans="1:2" x14ac:dyDescent="0.25">
      <c r="A2" s="22" t="s">
        <v>280</v>
      </c>
      <c r="B2" s="22"/>
    </row>
    <row r="3" spans="1:2" x14ac:dyDescent="0.25">
      <c r="A3" s="7" t="s">
        <v>251</v>
      </c>
      <c r="B3" s="7"/>
    </row>
    <row r="4" spans="1:2" x14ac:dyDescent="0.25">
      <c r="A4" s="9">
        <v>1</v>
      </c>
      <c r="B4" s="83"/>
    </row>
    <row r="5" spans="1:2" x14ac:dyDescent="0.25">
      <c r="A5" s="9">
        <v>2</v>
      </c>
      <c r="B5" s="83"/>
    </row>
    <row r="6" spans="1:2" x14ac:dyDescent="0.25">
      <c r="A6" s="9">
        <v>3</v>
      </c>
      <c r="B6" s="83"/>
    </row>
    <row r="7" spans="1:2" x14ac:dyDescent="0.25">
      <c r="A7" s="9">
        <v>4</v>
      </c>
      <c r="B7" s="83"/>
    </row>
    <row r="8" spans="1:2" x14ac:dyDescent="0.25">
      <c r="A8" s="9">
        <v>5</v>
      </c>
      <c r="B8" s="83"/>
    </row>
    <row r="9" spans="1:2" x14ac:dyDescent="0.25">
      <c r="A9" s="9">
        <v>6</v>
      </c>
      <c r="B9" s="83"/>
    </row>
    <row r="10" spans="1:2" x14ac:dyDescent="0.25">
      <c r="A10" s="9">
        <v>7</v>
      </c>
      <c r="B10" s="83"/>
    </row>
    <row r="11" spans="1:2" x14ac:dyDescent="0.25">
      <c r="A11" s="9">
        <v>8</v>
      </c>
      <c r="B11" s="83"/>
    </row>
    <row r="12" spans="1:2" x14ac:dyDescent="0.25">
      <c r="A12" s="9">
        <v>9</v>
      </c>
      <c r="B12" s="83"/>
    </row>
    <row r="13" spans="1:2" x14ac:dyDescent="0.25">
      <c r="A13" s="9">
        <v>10</v>
      </c>
      <c r="B13" s="83"/>
    </row>
    <row r="14" spans="1:2" x14ac:dyDescent="0.25">
      <c r="A14" s="8" t="s">
        <v>90</v>
      </c>
    </row>
  </sheetData>
  <sheetProtection algorithmName="SHA-512" hashValue="NjuSGVeSnEvQMGolBBHoKLubFq3bpbKkxMsvek5ajRE+IxU2h2Ld3UR5mxPI8nOwp8LLWUHAWNh6FVnBMlX7sg==" saltValue="EKiq+0fqYzSRE+goIsU++Q==" spinCount="100000" sheet="1" objects="1" scenarios="1" formatColumns="0" formatRows="0"/>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E30"/>
  <sheetViews>
    <sheetView zoomScale="85" zoomScaleNormal="85" workbookViewId="0">
      <selection sqref="A1:E29"/>
    </sheetView>
  </sheetViews>
  <sheetFormatPr defaultColWidth="0" defaultRowHeight="15.75" zeroHeight="1" x14ac:dyDescent="0.25"/>
  <cols>
    <col min="1" max="1" width="7.7109375" style="1" customWidth="1"/>
    <col min="2" max="2" width="84.140625" style="1" customWidth="1"/>
    <col min="3" max="3" width="94.7109375" style="1" customWidth="1"/>
    <col min="4" max="4" width="40.5703125" style="1" customWidth="1"/>
    <col min="5" max="5" width="67" style="1" customWidth="1"/>
    <col min="6" max="16384" width="9.140625" style="1" hidden="1"/>
  </cols>
  <sheetData>
    <row r="1" spans="1:5" s="20" customFormat="1" x14ac:dyDescent="0.25">
      <c r="A1" s="22" t="s">
        <v>236</v>
      </c>
    </row>
    <row r="2" spans="1:5" s="20" customFormat="1" x14ac:dyDescent="0.25">
      <c r="A2" s="22" t="s">
        <v>139</v>
      </c>
    </row>
    <row r="3" spans="1:5" s="20" customFormat="1" x14ac:dyDescent="0.25">
      <c r="A3" s="20" t="s">
        <v>276</v>
      </c>
    </row>
    <row r="4" spans="1:5" x14ac:dyDescent="0.25">
      <c r="A4" s="26" t="s">
        <v>207</v>
      </c>
      <c r="B4" s="41"/>
      <c r="C4" s="41"/>
      <c r="D4" s="41"/>
      <c r="E4" s="25"/>
    </row>
    <row r="5" spans="1:5" x14ac:dyDescent="0.25">
      <c r="A5" s="11" t="s">
        <v>91</v>
      </c>
      <c r="B5" s="11" t="s">
        <v>92</v>
      </c>
      <c r="C5" s="11" t="s">
        <v>94</v>
      </c>
      <c r="D5" s="11" t="s">
        <v>95</v>
      </c>
      <c r="E5" s="11" t="s">
        <v>93</v>
      </c>
    </row>
    <row r="6" spans="1:5" ht="47.25" x14ac:dyDescent="0.25">
      <c r="A6" s="34">
        <v>1</v>
      </c>
      <c r="B6" s="16" t="s">
        <v>96</v>
      </c>
      <c r="C6" s="16" t="s">
        <v>97</v>
      </c>
      <c r="D6" s="15" t="s">
        <v>98</v>
      </c>
      <c r="E6" s="84"/>
    </row>
    <row r="7" spans="1:5" ht="31.5" x14ac:dyDescent="0.25">
      <c r="A7" s="34">
        <v>2</v>
      </c>
      <c r="B7" s="16" t="s">
        <v>99</v>
      </c>
      <c r="C7" s="16" t="s">
        <v>100</v>
      </c>
      <c r="D7" s="15" t="s">
        <v>98</v>
      </c>
      <c r="E7" s="84"/>
    </row>
    <row r="8" spans="1:5" x14ac:dyDescent="0.25">
      <c r="A8" s="34">
        <v>3</v>
      </c>
      <c r="B8" s="16" t="s">
        <v>101</v>
      </c>
      <c r="C8" s="16" t="s">
        <v>102</v>
      </c>
      <c r="D8" s="15" t="s">
        <v>98</v>
      </c>
      <c r="E8" s="84"/>
    </row>
    <row r="9" spans="1:5" ht="47.25" x14ac:dyDescent="0.25">
      <c r="A9" s="34">
        <v>4</v>
      </c>
      <c r="B9" s="16" t="s">
        <v>103</v>
      </c>
      <c r="C9" s="16" t="s">
        <v>104</v>
      </c>
      <c r="D9" s="15" t="s">
        <v>98</v>
      </c>
      <c r="E9" s="84"/>
    </row>
    <row r="10" spans="1:5" ht="31.5" x14ac:dyDescent="0.25">
      <c r="A10" s="34">
        <v>5</v>
      </c>
      <c r="B10" s="16" t="s">
        <v>105</v>
      </c>
      <c r="C10" s="16" t="s">
        <v>106</v>
      </c>
      <c r="D10" s="15" t="s">
        <v>98</v>
      </c>
      <c r="E10" s="84"/>
    </row>
    <row r="11" spans="1:5" x14ac:dyDescent="0.25">
      <c r="A11" s="34">
        <v>6</v>
      </c>
      <c r="B11" s="16" t="s">
        <v>107</v>
      </c>
      <c r="C11" s="16" t="s">
        <v>108</v>
      </c>
      <c r="D11" s="15" t="s">
        <v>98</v>
      </c>
      <c r="E11" s="84"/>
    </row>
    <row r="12" spans="1:5" ht="63" x14ac:dyDescent="0.25">
      <c r="A12" s="34">
        <v>7</v>
      </c>
      <c r="B12" s="16" t="s">
        <v>109</v>
      </c>
      <c r="C12" s="16" t="s">
        <v>110</v>
      </c>
      <c r="D12" s="15" t="s">
        <v>98</v>
      </c>
      <c r="E12" s="84"/>
    </row>
    <row r="13" spans="1:5" ht="31.5" x14ac:dyDescent="0.25">
      <c r="A13" s="34">
        <v>8</v>
      </c>
      <c r="B13" s="16" t="s">
        <v>111</v>
      </c>
      <c r="C13" s="16" t="s">
        <v>112</v>
      </c>
      <c r="D13" s="15" t="s">
        <v>98</v>
      </c>
      <c r="E13" s="84"/>
    </row>
    <row r="14" spans="1:5" x14ac:dyDescent="0.25">
      <c r="A14" s="34">
        <v>9</v>
      </c>
      <c r="B14" s="16" t="s">
        <v>113</v>
      </c>
      <c r="C14" s="16" t="s">
        <v>114</v>
      </c>
      <c r="D14" s="15" t="s">
        <v>98</v>
      </c>
      <c r="E14" s="84"/>
    </row>
    <row r="15" spans="1:5" s="20" customFormat="1" x14ac:dyDescent="0.25">
      <c r="B15" s="53"/>
      <c r="C15" s="53"/>
      <c r="D15" s="54"/>
      <c r="E15" s="53"/>
    </row>
    <row r="16" spans="1:5" x14ac:dyDescent="0.25">
      <c r="A16" s="26" t="s">
        <v>115</v>
      </c>
      <c r="B16" s="50"/>
      <c r="C16" s="50"/>
      <c r="D16" s="51"/>
      <c r="E16" s="52"/>
    </row>
    <row r="17" spans="1:5" x14ac:dyDescent="0.25">
      <c r="A17" s="11" t="s">
        <v>91</v>
      </c>
      <c r="B17" s="11" t="s">
        <v>92</v>
      </c>
      <c r="C17" s="11" t="s">
        <v>94</v>
      </c>
      <c r="D17" s="11" t="s">
        <v>95</v>
      </c>
      <c r="E17" s="11" t="s">
        <v>93</v>
      </c>
    </row>
    <row r="18" spans="1:5" ht="63" x14ac:dyDescent="0.25">
      <c r="A18" s="34">
        <v>10</v>
      </c>
      <c r="B18" s="16" t="s">
        <v>116</v>
      </c>
      <c r="C18" s="16" t="s">
        <v>117</v>
      </c>
      <c r="D18" s="15" t="s">
        <v>118</v>
      </c>
      <c r="E18" s="85"/>
    </row>
    <row r="19" spans="1:5" ht="31.5" x14ac:dyDescent="0.25">
      <c r="A19" s="34">
        <v>11</v>
      </c>
      <c r="B19" s="16" t="s">
        <v>119</v>
      </c>
      <c r="C19" s="16" t="s">
        <v>120</v>
      </c>
      <c r="D19" s="15" t="s">
        <v>118</v>
      </c>
      <c r="E19" s="85"/>
    </row>
    <row r="20" spans="1:5" x14ac:dyDescent="0.25">
      <c r="A20" s="34">
        <v>12</v>
      </c>
      <c r="B20" s="16" t="s">
        <v>121</v>
      </c>
      <c r="C20" s="16" t="s">
        <v>122</v>
      </c>
      <c r="D20" s="15" t="s">
        <v>118</v>
      </c>
      <c r="E20" s="85"/>
    </row>
    <row r="21" spans="1:5" ht="31.5" x14ac:dyDescent="0.25">
      <c r="A21" s="34">
        <v>13</v>
      </c>
      <c r="B21" s="16" t="s">
        <v>123</v>
      </c>
      <c r="C21" s="16" t="s">
        <v>124</v>
      </c>
      <c r="D21" s="15" t="s">
        <v>118</v>
      </c>
      <c r="E21" s="85"/>
    </row>
    <row r="22" spans="1:5" ht="63" x14ac:dyDescent="0.25">
      <c r="A22" s="34">
        <v>14</v>
      </c>
      <c r="B22" s="16" t="s">
        <v>125</v>
      </c>
      <c r="C22" s="16" t="s">
        <v>126</v>
      </c>
      <c r="D22" s="15" t="s">
        <v>118</v>
      </c>
      <c r="E22" s="85"/>
    </row>
    <row r="23" spans="1:5" ht="31.5" x14ac:dyDescent="0.25">
      <c r="A23" s="34">
        <v>15</v>
      </c>
      <c r="B23" s="16" t="s">
        <v>127</v>
      </c>
      <c r="C23" s="16" t="s">
        <v>128</v>
      </c>
      <c r="D23" s="15" t="s">
        <v>118</v>
      </c>
      <c r="E23" s="85"/>
    </row>
    <row r="24" spans="1:5" x14ac:dyDescent="0.25">
      <c r="A24" s="34">
        <v>16</v>
      </c>
      <c r="B24" s="16" t="s">
        <v>129</v>
      </c>
      <c r="C24" s="16" t="s">
        <v>130</v>
      </c>
      <c r="D24" s="15" t="s">
        <v>118</v>
      </c>
      <c r="E24" s="85"/>
    </row>
    <row r="25" spans="1:5" ht="31.5" x14ac:dyDescent="0.25">
      <c r="A25" s="34">
        <v>17</v>
      </c>
      <c r="B25" s="16" t="s">
        <v>131</v>
      </c>
      <c r="C25" s="16" t="s">
        <v>124</v>
      </c>
      <c r="D25" s="15" t="s">
        <v>118</v>
      </c>
      <c r="E25" s="85"/>
    </row>
    <row r="26" spans="1:5" ht="78.75" x14ac:dyDescent="0.25">
      <c r="A26" s="34">
        <v>18</v>
      </c>
      <c r="B26" s="16" t="s">
        <v>132</v>
      </c>
      <c r="C26" s="16" t="s">
        <v>133</v>
      </c>
      <c r="D26" s="15" t="s">
        <v>118</v>
      </c>
      <c r="E26" s="85"/>
    </row>
    <row r="27" spans="1:5" ht="31.5" x14ac:dyDescent="0.25">
      <c r="A27" s="34">
        <v>19</v>
      </c>
      <c r="B27" s="16" t="s">
        <v>134</v>
      </c>
      <c r="C27" s="16" t="s">
        <v>135</v>
      </c>
      <c r="D27" s="15" t="s">
        <v>118</v>
      </c>
      <c r="E27" s="85"/>
    </row>
    <row r="28" spans="1:5" x14ac:dyDescent="0.25">
      <c r="A28" s="34">
        <v>20</v>
      </c>
      <c r="B28" s="16" t="s">
        <v>136</v>
      </c>
      <c r="C28" s="16" t="s">
        <v>137</v>
      </c>
      <c r="D28" s="15" t="s">
        <v>118</v>
      </c>
      <c r="E28" s="85"/>
    </row>
    <row r="29" spans="1:5" ht="31.5" x14ac:dyDescent="0.25">
      <c r="A29" s="34">
        <v>21</v>
      </c>
      <c r="B29" s="16" t="s">
        <v>138</v>
      </c>
      <c r="C29" s="16" t="s">
        <v>124</v>
      </c>
      <c r="D29" s="15" t="s">
        <v>118</v>
      </c>
      <c r="E29" s="85"/>
    </row>
    <row r="30" spans="1:5" s="20" customFormat="1" x14ac:dyDescent="0.25">
      <c r="A30" s="19" t="s">
        <v>90</v>
      </c>
      <c r="B30" s="53"/>
      <c r="C30" s="53"/>
      <c r="E30" s="53"/>
    </row>
  </sheetData>
  <sheetProtection algorithmName="SHA-512" hashValue="8YzAmPWNENTQRW0bmLai71n121xlru02+z1Q0ri0ftdwBTv/XTv8OQyVifPxIfGjDgidWcXuoxJ3P79HcGtzfA==" saltValue="e4duFLIPIjjq89tWRRA15g==" spinCount="100000" sheet="1" objects="1" scenarios="1" formatColumns="0" formatRows="0"/>
  <conditionalFormatting sqref="E6:E14">
    <cfRule type="containsBlanks" dxfId="1" priority="3">
      <formula>LEN(TRIM(E6))=0</formula>
    </cfRule>
  </conditionalFormatting>
  <conditionalFormatting sqref="E18:E29">
    <cfRule type="containsBlanks" dxfId="0" priority="2">
      <formula>LEN(TRIM(E18))=0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6" tint="-0.249977111117893"/>
  </sheetPr>
  <dimension ref="A1:E38"/>
  <sheetViews>
    <sheetView zoomScale="85" zoomScaleNormal="85" workbookViewId="0">
      <selection activeCell="A19" sqref="A19:E19"/>
    </sheetView>
  </sheetViews>
  <sheetFormatPr defaultColWidth="0" defaultRowHeight="15.75" zeroHeight="1" x14ac:dyDescent="0.25"/>
  <cols>
    <col min="1" max="1" width="15.140625" style="1" customWidth="1"/>
    <col min="2" max="2" width="46.7109375" style="1" customWidth="1"/>
    <col min="3" max="3" width="93.7109375" style="1" customWidth="1"/>
    <col min="4" max="4" width="92" style="1" customWidth="1"/>
    <col min="5" max="5" width="38.7109375" style="1" customWidth="1"/>
    <col min="6" max="16384" width="9.140625" style="1" hidden="1"/>
  </cols>
  <sheetData>
    <row r="1" spans="1:5" s="20" customFormat="1" x14ac:dyDescent="0.25">
      <c r="A1" s="22" t="s">
        <v>236</v>
      </c>
    </row>
    <row r="2" spans="1:5" s="22" customFormat="1" x14ac:dyDescent="0.25">
      <c r="A2" s="22" t="s">
        <v>140</v>
      </c>
    </row>
    <row r="3" spans="1:5" s="20" customFormat="1" x14ac:dyDescent="0.25">
      <c r="A3" s="20" t="s">
        <v>292</v>
      </c>
    </row>
    <row r="4" spans="1:5" x14ac:dyDescent="0.25">
      <c r="A4" s="26" t="s">
        <v>144</v>
      </c>
      <c r="B4" s="41"/>
      <c r="C4" s="41"/>
      <c r="D4" s="41"/>
      <c r="E4" s="25"/>
    </row>
    <row r="5" spans="1:5" x14ac:dyDescent="0.25">
      <c r="A5" s="11" t="s">
        <v>91</v>
      </c>
      <c r="B5" s="11" t="s">
        <v>141</v>
      </c>
      <c r="C5" s="11" t="s">
        <v>142</v>
      </c>
      <c r="D5" s="11" t="s">
        <v>143</v>
      </c>
      <c r="E5" s="11" t="s">
        <v>95</v>
      </c>
    </row>
    <row r="6" spans="1:5" ht="52.5" customHeight="1" x14ac:dyDescent="0.25">
      <c r="A6" s="39">
        <v>1</v>
      </c>
      <c r="B6" s="40" t="s">
        <v>208</v>
      </c>
      <c r="C6" s="28" t="s">
        <v>145</v>
      </c>
      <c r="D6" s="28" t="s">
        <v>146</v>
      </c>
      <c r="E6" s="43" t="s">
        <v>147</v>
      </c>
    </row>
    <row r="7" spans="1:5" ht="47.25" x14ac:dyDescent="0.25">
      <c r="A7" s="34">
        <v>2</v>
      </c>
      <c r="B7" s="35" t="s">
        <v>209</v>
      </c>
      <c r="C7" s="16" t="s">
        <v>145</v>
      </c>
      <c r="D7" s="16" t="s">
        <v>249</v>
      </c>
      <c r="E7" s="44" t="s">
        <v>147</v>
      </c>
    </row>
    <row r="8" spans="1:5" s="10" customFormat="1" ht="47.25" x14ac:dyDescent="0.25">
      <c r="A8" s="34">
        <v>3</v>
      </c>
      <c r="B8" s="36" t="s">
        <v>217</v>
      </c>
      <c r="C8" s="14" t="s">
        <v>213</v>
      </c>
      <c r="D8" s="37" t="s">
        <v>250</v>
      </c>
      <c r="E8" s="45">
        <v>140.00800000000001</v>
      </c>
    </row>
    <row r="9" spans="1:5" x14ac:dyDescent="0.25">
      <c r="A9" s="20"/>
      <c r="B9" s="20"/>
      <c r="C9" s="20"/>
      <c r="D9" s="20"/>
      <c r="E9" s="20"/>
    </row>
    <row r="10" spans="1:5" x14ac:dyDescent="0.25">
      <c r="A10" s="26" t="s">
        <v>210</v>
      </c>
      <c r="B10" s="41"/>
      <c r="C10" s="41"/>
      <c r="D10" s="41"/>
      <c r="E10" s="25"/>
    </row>
    <row r="11" spans="1:5" x14ac:dyDescent="0.25">
      <c r="A11" s="42" t="s">
        <v>212</v>
      </c>
      <c r="B11" s="42" t="s">
        <v>141</v>
      </c>
      <c r="C11" s="42" t="s">
        <v>142</v>
      </c>
      <c r="D11" s="42" t="s">
        <v>143</v>
      </c>
      <c r="E11" s="42" t="s">
        <v>95</v>
      </c>
    </row>
    <row r="12" spans="1:5" ht="31.5" x14ac:dyDescent="0.25">
      <c r="A12" s="34" t="s">
        <v>215</v>
      </c>
      <c r="B12" s="16" t="s">
        <v>23</v>
      </c>
      <c r="C12" s="16" t="s">
        <v>264</v>
      </c>
      <c r="D12" s="16" t="s">
        <v>263</v>
      </c>
      <c r="E12" s="44" t="s">
        <v>172</v>
      </c>
    </row>
    <row r="13" spans="1:5" ht="31.5" x14ac:dyDescent="0.25">
      <c r="A13" s="34" t="s">
        <v>171</v>
      </c>
      <c r="B13" s="16" t="s">
        <v>174</v>
      </c>
      <c r="C13" s="16" t="s">
        <v>265</v>
      </c>
      <c r="D13" s="16" t="s">
        <v>175</v>
      </c>
      <c r="E13" s="44" t="s">
        <v>271</v>
      </c>
    </row>
    <row r="14" spans="1:5" x14ac:dyDescent="0.25">
      <c r="A14" s="34" t="s">
        <v>173</v>
      </c>
      <c r="B14" s="16" t="s">
        <v>25</v>
      </c>
      <c r="C14" s="16" t="s">
        <v>177</v>
      </c>
      <c r="D14" s="16" t="s">
        <v>178</v>
      </c>
      <c r="E14" s="44" t="s">
        <v>179</v>
      </c>
    </row>
    <row r="15" spans="1:5" ht="31.5" x14ac:dyDescent="0.25">
      <c r="A15" s="34" t="s">
        <v>176</v>
      </c>
      <c r="B15" s="16" t="s">
        <v>26</v>
      </c>
      <c r="C15" s="16" t="s">
        <v>181</v>
      </c>
      <c r="D15" s="16" t="s">
        <v>182</v>
      </c>
      <c r="E15" s="44" t="s">
        <v>172</v>
      </c>
    </row>
    <row r="16" spans="1:5" ht="31.5" x14ac:dyDescent="0.25">
      <c r="A16" s="34" t="s">
        <v>180</v>
      </c>
      <c r="B16" s="16" t="s">
        <v>27</v>
      </c>
      <c r="C16" s="16" t="s">
        <v>184</v>
      </c>
      <c r="D16" s="16" t="s">
        <v>185</v>
      </c>
      <c r="E16" s="46" t="s">
        <v>272</v>
      </c>
    </row>
    <row r="17" spans="1:5" x14ac:dyDescent="0.25">
      <c r="A17" s="34" t="s">
        <v>183</v>
      </c>
      <c r="B17" s="16" t="s">
        <v>220</v>
      </c>
      <c r="C17" s="16" t="s">
        <v>187</v>
      </c>
      <c r="D17" s="16" t="s">
        <v>188</v>
      </c>
      <c r="E17" s="44" t="s">
        <v>189</v>
      </c>
    </row>
    <row r="18" spans="1:5" ht="31.5" x14ac:dyDescent="0.25">
      <c r="A18" s="34" t="s">
        <v>186</v>
      </c>
      <c r="B18" s="16" t="s">
        <v>28</v>
      </c>
      <c r="C18" s="16" t="s">
        <v>191</v>
      </c>
      <c r="D18" s="16" t="s">
        <v>266</v>
      </c>
      <c r="E18" s="44" t="s">
        <v>192</v>
      </c>
    </row>
    <row r="19" spans="1:5" x14ac:dyDescent="0.25">
      <c r="A19" s="34" t="s">
        <v>190</v>
      </c>
      <c r="B19" s="16" t="s">
        <v>29</v>
      </c>
      <c r="C19" s="16" t="s">
        <v>194</v>
      </c>
      <c r="D19" s="16" t="s">
        <v>195</v>
      </c>
      <c r="E19" s="44" t="s">
        <v>196</v>
      </c>
    </row>
    <row r="20" spans="1:5" ht="39" customHeight="1" x14ac:dyDescent="0.25">
      <c r="A20" s="34" t="s">
        <v>193</v>
      </c>
      <c r="B20" s="16" t="s">
        <v>30</v>
      </c>
      <c r="C20" s="16" t="s">
        <v>198</v>
      </c>
      <c r="D20" s="16" t="s">
        <v>222</v>
      </c>
      <c r="E20" s="44" t="s">
        <v>196</v>
      </c>
    </row>
    <row r="21" spans="1:5" ht="31.5" x14ac:dyDescent="0.25">
      <c r="A21" s="34" t="s">
        <v>197</v>
      </c>
      <c r="B21" s="16" t="s">
        <v>31</v>
      </c>
      <c r="C21" s="16" t="s">
        <v>200</v>
      </c>
      <c r="D21" s="16" t="s">
        <v>267</v>
      </c>
      <c r="E21" s="44" t="s">
        <v>196</v>
      </c>
    </row>
    <row r="22" spans="1:5" ht="63" x14ac:dyDescent="0.25">
      <c r="A22" s="34" t="s">
        <v>199</v>
      </c>
      <c r="B22" s="16" t="s">
        <v>32</v>
      </c>
      <c r="C22" s="16" t="s">
        <v>201</v>
      </c>
      <c r="D22" s="16" t="s">
        <v>268</v>
      </c>
      <c r="E22" s="44" t="s">
        <v>202</v>
      </c>
    </row>
    <row r="23" spans="1:5" ht="63" x14ac:dyDescent="0.25">
      <c r="A23" s="15" t="s">
        <v>216</v>
      </c>
      <c r="B23" s="16" t="s">
        <v>203</v>
      </c>
      <c r="C23" s="16" t="s">
        <v>204</v>
      </c>
      <c r="D23" s="16" t="s">
        <v>221</v>
      </c>
      <c r="E23" s="44" t="s">
        <v>205</v>
      </c>
    </row>
    <row r="24" spans="1:5" x14ac:dyDescent="0.25">
      <c r="A24" s="20"/>
      <c r="B24" s="20"/>
      <c r="C24" s="20"/>
      <c r="D24" s="20"/>
      <c r="E24" s="20"/>
    </row>
    <row r="25" spans="1:5" x14ac:dyDescent="0.25">
      <c r="A25" s="26" t="s">
        <v>211</v>
      </c>
      <c r="B25" s="41"/>
      <c r="C25" s="41"/>
      <c r="D25" s="41"/>
      <c r="E25" s="25"/>
    </row>
    <row r="26" spans="1:5" x14ac:dyDescent="0.25">
      <c r="A26" s="11" t="s">
        <v>91</v>
      </c>
      <c r="B26" s="11" t="s">
        <v>141</v>
      </c>
      <c r="C26" s="11" t="s">
        <v>142</v>
      </c>
      <c r="D26" s="11" t="s">
        <v>143</v>
      </c>
      <c r="E26" s="11" t="s">
        <v>95</v>
      </c>
    </row>
    <row r="27" spans="1:5" ht="126" x14ac:dyDescent="0.25">
      <c r="A27" s="34">
        <v>1</v>
      </c>
      <c r="B27" s="16" t="s">
        <v>148</v>
      </c>
      <c r="C27" s="16" t="s">
        <v>206</v>
      </c>
      <c r="D27" s="16" t="s">
        <v>273</v>
      </c>
      <c r="E27" s="44" t="s">
        <v>270</v>
      </c>
    </row>
    <row r="28" spans="1:5" ht="48" customHeight="1" x14ac:dyDescent="0.25">
      <c r="A28" s="34">
        <v>2</v>
      </c>
      <c r="B28" s="16" t="s">
        <v>149</v>
      </c>
      <c r="C28" s="16" t="s">
        <v>150</v>
      </c>
      <c r="D28" s="16" t="s">
        <v>226</v>
      </c>
      <c r="E28" s="44" t="s">
        <v>151</v>
      </c>
    </row>
    <row r="29" spans="1:5" ht="31.5" x14ac:dyDescent="0.25">
      <c r="A29" s="34">
        <v>3</v>
      </c>
      <c r="B29" s="16" t="s">
        <v>152</v>
      </c>
      <c r="C29" s="16" t="s">
        <v>153</v>
      </c>
      <c r="D29" s="16" t="s">
        <v>227</v>
      </c>
      <c r="E29" s="44" t="s">
        <v>154</v>
      </c>
    </row>
    <row r="30" spans="1:5" ht="31.5" x14ac:dyDescent="0.25">
      <c r="A30" s="34">
        <v>4</v>
      </c>
      <c r="B30" s="16" t="s">
        <v>155</v>
      </c>
      <c r="C30" s="16" t="s">
        <v>156</v>
      </c>
      <c r="D30" s="16" t="s">
        <v>228</v>
      </c>
      <c r="E30" s="44" t="s">
        <v>157</v>
      </c>
    </row>
    <row r="31" spans="1:5" ht="63" customHeight="1" x14ac:dyDescent="0.25">
      <c r="A31" s="34">
        <v>5</v>
      </c>
      <c r="B31" s="16" t="s">
        <v>158</v>
      </c>
      <c r="C31" s="16" t="s">
        <v>159</v>
      </c>
      <c r="D31" s="16" t="s">
        <v>229</v>
      </c>
      <c r="E31" s="44" t="s">
        <v>160</v>
      </c>
    </row>
    <row r="32" spans="1:5" ht="63" customHeight="1" x14ac:dyDescent="0.25">
      <c r="A32" s="34">
        <v>6</v>
      </c>
      <c r="B32" s="16" t="s">
        <v>161</v>
      </c>
      <c r="C32" s="16" t="s">
        <v>162</v>
      </c>
      <c r="D32" s="16" t="s">
        <v>230</v>
      </c>
      <c r="E32" s="44" t="s">
        <v>163</v>
      </c>
    </row>
    <row r="33" spans="1:5" s="10" customFormat="1" ht="31.5" x14ac:dyDescent="0.25">
      <c r="A33" s="34">
        <v>7</v>
      </c>
      <c r="B33" s="36" t="s">
        <v>288</v>
      </c>
      <c r="C33" s="14" t="s">
        <v>219</v>
      </c>
      <c r="D33" s="14" t="s">
        <v>218</v>
      </c>
      <c r="E33" s="45" t="s">
        <v>192</v>
      </c>
    </row>
    <row r="34" spans="1:5" ht="63" x14ac:dyDescent="0.25">
      <c r="A34" s="34">
        <v>8</v>
      </c>
      <c r="B34" s="16" t="s">
        <v>289</v>
      </c>
      <c r="C34" s="16" t="s">
        <v>274</v>
      </c>
      <c r="D34" s="16" t="s">
        <v>169</v>
      </c>
      <c r="E34" s="44" t="s">
        <v>170</v>
      </c>
    </row>
    <row r="35" spans="1:5" ht="63" x14ac:dyDescent="0.25">
      <c r="A35" s="34">
        <v>9</v>
      </c>
      <c r="B35" s="16" t="s">
        <v>164</v>
      </c>
      <c r="C35" s="16" t="s">
        <v>165</v>
      </c>
      <c r="D35" s="16" t="s">
        <v>231</v>
      </c>
      <c r="E35" s="44" t="s">
        <v>166</v>
      </c>
    </row>
    <row r="36" spans="1:5" ht="63" x14ac:dyDescent="0.25">
      <c r="A36" s="34">
        <v>10</v>
      </c>
      <c r="B36" s="16" t="s">
        <v>234</v>
      </c>
      <c r="C36" s="16" t="s">
        <v>167</v>
      </c>
      <c r="D36" s="16" t="s">
        <v>232</v>
      </c>
      <c r="E36" s="44" t="s">
        <v>160</v>
      </c>
    </row>
    <row r="37" spans="1:5" ht="78.75" x14ac:dyDescent="0.25">
      <c r="A37" s="34">
        <v>11</v>
      </c>
      <c r="B37" s="16" t="s">
        <v>235</v>
      </c>
      <c r="C37" s="16" t="s">
        <v>168</v>
      </c>
      <c r="D37" s="16" t="s">
        <v>233</v>
      </c>
      <c r="E37" s="44" t="s">
        <v>163</v>
      </c>
    </row>
    <row r="38" spans="1:5" s="20" customFormat="1" x14ac:dyDescent="0.25">
      <c r="A38" s="19" t="s">
        <v>90</v>
      </c>
    </row>
  </sheetData>
  <sheetProtection algorithmName="SHA-512" hashValue="AHmP1t8O0/x1WAwuo+jHjFHFldjIg1W9DGBXDBMPZIt1AYdfJMInHLrNqfXvzIH/gCAz4jyPZtOzk3KywXMPYQ==" saltValue="u1ZDCtNxBnCixlHEs54mHQ==" spinCount="100000" sheet="1" objects="1" scenarios="1"/>
  <hyperlinks>
    <hyperlink ref="E6:E8" r:id="rId1" display="140.008(2)" xr:uid="{00000000-0004-0000-0700-000000000000}"/>
    <hyperlink ref="E12" r:id="rId2" xr:uid="{00000000-0004-0000-0700-000001000000}"/>
    <hyperlink ref="E14:E23" r:id="rId3" display="140.008(b)(1)(G)(i)" xr:uid="{00000000-0004-0000-0700-000002000000}"/>
    <hyperlink ref="E27:E37" r:id="rId4" display="140.008(b)(1)(A), 1201.002" xr:uid="{00000000-0004-0000-0700-000003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Table of Contents</vt:lpstr>
      <vt:lpstr>1 - Contact Information</vt:lpstr>
      <vt:lpstr>2 - Individual Debt Obligations</vt:lpstr>
      <vt:lpstr>3 - Summary of Debt Obligations</vt:lpstr>
      <vt:lpstr>Hide</vt:lpstr>
      <vt:lpstr>4 - Additional Notes</vt:lpstr>
      <vt:lpstr>5 - Optional Reporting</vt:lpstr>
      <vt:lpstr>6 - Instructions and Glossary</vt:lpstr>
      <vt:lpstr>TitleRegionAdditionalNotes..B13.4</vt:lpstr>
      <vt:lpstr>TitleRegionContactInformation..B30.1</vt:lpstr>
      <vt:lpstr>TitleRegionEntityInformation..B13.1</vt:lpstr>
      <vt:lpstr>TitleRegionEntityInformation..B4.2</vt:lpstr>
      <vt:lpstr>TitleRegionEntityInformation..B4.3</vt:lpstr>
      <vt:lpstr>TitleRegionIndividualDebtObligations..S110.2</vt:lpstr>
      <vt:lpstr>TitleRegionInstructionsGlossaryContactInfo..E8.6</vt:lpstr>
      <vt:lpstr>TitleRegionInstructionsGlossaryIndividualDebtObligations..E23.6</vt:lpstr>
      <vt:lpstr>TitleRegionInstructionsGlossarySummaryDebt..E37.6</vt:lpstr>
      <vt:lpstr>TitleRegionOptionalReportingAllEntities..E29.5</vt:lpstr>
      <vt:lpstr>TitleRegionOptionalReportingSchoolsMunicipalitiesCounties..E14.5</vt:lpstr>
      <vt:lpstr>TitleRegionTotalTaxAdValorem..B17.3</vt:lpstr>
      <vt:lpstr>TitleRegionTotalTaxAdValoremPerCapita..B24.3</vt:lpstr>
      <vt:lpstr>TitleRegionTotalTaxRevDebt..B12.3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 Conte</dc:creator>
  <cp:lastModifiedBy>Duelm, Evelyn</cp:lastModifiedBy>
  <dcterms:created xsi:type="dcterms:W3CDTF">2017-01-13T17:49:37Z</dcterms:created>
  <dcterms:modified xsi:type="dcterms:W3CDTF">2026-03-26T19:41:48Z</dcterms:modified>
</cp:coreProperties>
</file>